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2va-cfs-usr0.jgk.be.ch\usr0\UserHomes\MN3D\Z_Systems\RedirectedFolders\Desktop\"/>
    </mc:Choice>
  </mc:AlternateContent>
  <xr:revisionPtr revIDLastSave="0" documentId="13_ncr:1_{7C3C2125-0A99-42A3-9166-B8852703F07C}" xr6:coauthVersionLast="47" xr6:coauthVersionMax="47" xr10:uidLastSave="{00000000-0000-0000-0000-000000000000}"/>
  <bookViews>
    <workbookView xWindow="-120" yWindow="-120" windowWidth="29040" windowHeight="17640" tabRatio="775" activeTab="1" xr2:uid="{00000000-000D-0000-FFFF-FFFF00000000}"/>
  </bookViews>
  <sheets>
    <sheet name="Inhalt" sheetId="19" r:id="rId1"/>
    <sheet name="Grundlagendaten" sheetId="5" r:id="rId2"/>
    <sheet name="Gesamthaushalt" sheetId="7" r:id="rId3"/>
    <sheet name="allgemeiner Haushalt" sheetId="18" r:id="rId4"/>
    <sheet name="SF Wasser" sheetId="9" r:id="rId5"/>
    <sheet name="SF Abwasser" sheetId="8" r:id="rId6"/>
    <sheet name="SF WE_3" sheetId="10" r:id="rId7"/>
    <sheet name="SF WE_4" sheetId="11" r:id="rId8"/>
    <sheet name="SF Abfall" sheetId="12" r:id="rId9"/>
    <sheet name="SF Feuerwehr" sheetId="13" r:id="rId10"/>
    <sheet name="SF_3" sheetId="14" r:id="rId11"/>
    <sheet name="SF_4" sheetId="15" r:id="rId12"/>
    <sheet name="SF_5" sheetId="16" r:id="rId13"/>
    <sheet name="SF_6" sheetId="17" r:id="rId14"/>
    <sheet name="offene Fragen" sheetId="6" state="veryHidden" r:id="rId15"/>
    <sheet name="Tabelle1" sheetId="20" r:id="rId16"/>
  </sheets>
  <definedNames>
    <definedName name="ANREDE" localSheetId="0">Inhalt!$C$11</definedName>
    <definedName name="_xlnm.Print_Area" localSheetId="2">Gesamthaushalt!$A$1:$D$167</definedName>
    <definedName name="_xlnm.Print_Titles" localSheetId="3">'allgemeiner Haushalt'!$9:$9</definedName>
    <definedName name="_xlnm.Print_Titles" localSheetId="2">Gesamthaushalt!$9:$9</definedName>
    <definedName name="_xlnm.Print_Titles" localSheetId="8">'SF Abfall'!$9:$9</definedName>
    <definedName name="_xlnm.Print_Titles" localSheetId="5">'SF Abwasser'!$9:$9</definedName>
    <definedName name="_xlnm.Print_Titles" localSheetId="9">'SF Feuerwehr'!$9:$9</definedName>
    <definedName name="_xlnm.Print_Titles" localSheetId="4">'SF Wasser'!$9:$9</definedName>
    <definedName name="_xlnm.Print_Titles" localSheetId="6">'SF WE_3'!$9:$9</definedName>
    <definedName name="_xlnm.Print_Titles" localSheetId="7">'SF WE_4'!$9:$9</definedName>
    <definedName name="_xlnm.Print_Titles" localSheetId="10">SF_3!$9:$9</definedName>
    <definedName name="_xlnm.Print_Titles" localSheetId="11">SF_4!$9:$9</definedName>
    <definedName name="_xlnm.Print_Titles" localSheetId="12">SF_5!$9:$9</definedName>
    <definedName name="_xlnm.Print_Titles" localSheetId="13">SF_6!$9:$9</definedName>
    <definedName name="OLE_LINK1" localSheetId="0">Inhalt!$B$5</definedName>
    <definedName name="OLE_LINK3" localSheetId="0">Inhalt!$L$29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7" l="1"/>
  <c r="D13" i="16"/>
  <c r="D13" i="15"/>
  <c r="D13" i="14"/>
  <c r="D13" i="13"/>
  <c r="D13" i="12"/>
  <c r="D13" i="11"/>
  <c r="D13" i="10"/>
  <c r="D13" i="8"/>
  <c r="D13" i="9"/>
  <c r="D13" i="18"/>
  <c r="D18" i="9" l="1"/>
  <c r="D16" i="12" l="1"/>
  <c r="D15" i="12"/>
  <c r="D18" i="8"/>
  <c r="D17" i="8"/>
  <c r="D17" i="9"/>
  <c r="D14" i="17" l="1"/>
  <c r="D16" i="18"/>
  <c r="D16" i="11" l="1"/>
  <c r="D14" i="11"/>
  <c r="D14" i="10"/>
  <c r="D12" i="18" l="1"/>
  <c r="D14" i="16"/>
  <c r="D14" i="15"/>
  <c r="D14" i="14"/>
  <c r="D14" i="13"/>
  <c r="D14" i="12"/>
  <c r="D15" i="11"/>
  <c r="D15" i="10"/>
  <c r="D15" i="8"/>
  <c r="D15" i="9"/>
  <c r="D32" i="18" l="1"/>
  <c r="D33" i="18" s="1"/>
  <c r="D31" i="7" l="1"/>
  <c r="D31" i="17" l="1"/>
  <c r="D28" i="17"/>
  <c r="D27" i="17"/>
  <c r="D18" i="17"/>
  <c r="D17" i="17"/>
  <c r="D12" i="17"/>
  <c r="C5" i="17"/>
  <c r="C3" i="17"/>
  <c r="C1" i="17"/>
  <c r="D31" i="16"/>
  <c r="D28" i="16"/>
  <c r="D27" i="16"/>
  <c r="D18" i="16"/>
  <c r="D17" i="16"/>
  <c r="D12" i="16"/>
  <c r="C5" i="16"/>
  <c r="C3" i="16"/>
  <c r="C1" i="16"/>
  <c r="D31" i="15"/>
  <c r="D28" i="15"/>
  <c r="D27" i="15"/>
  <c r="D18" i="15"/>
  <c r="D17" i="15"/>
  <c r="D12" i="15"/>
  <c r="C5" i="15"/>
  <c r="C3" i="15"/>
  <c r="C1" i="15"/>
  <c r="D31" i="14"/>
  <c r="D28" i="14"/>
  <c r="D27" i="14"/>
  <c r="D18" i="14"/>
  <c r="D17" i="14"/>
  <c r="D12" i="14"/>
  <c r="C5" i="14"/>
  <c r="C3" i="14"/>
  <c r="C1" i="14"/>
  <c r="D31" i="13"/>
  <c r="D28" i="13"/>
  <c r="D27" i="13"/>
  <c r="D18" i="13"/>
  <c r="D17" i="13"/>
  <c r="D12" i="13"/>
  <c r="C5" i="13"/>
  <c r="C3" i="13"/>
  <c r="C1" i="13"/>
  <c r="D33" i="12"/>
  <c r="D30" i="12"/>
  <c r="D29" i="12"/>
  <c r="D20" i="12"/>
  <c r="D19" i="12"/>
  <c r="D12" i="12"/>
  <c r="C5" i="12"/>
  <c r="C3" i="12"/>
  <c r="C1" i="12"/>
  <c r="D44" i="11"/>
  <c r="D46" i="11" s="1"/>
  <c r="D42" i="11"/>
  <c r="D33" i="11"/>
  <c r="D30" i="11"/>
  <c r="D29" i="11"/>
  <c r="D20" i="11"/>
  <c r="D19" i="11"/>
  <c r="D12" i="11"/>
  <c r="C5" i="11"/>
  <c r="C3" i="11"/>
  <c r="C1" i="11"/>
  <c r="D44" i="10"/>
  <c r="D46" i="10" s="1"/>
  <c r="D42" i="10"/>
  <c r="D33" i="10"/>
  <c r="D30" i="10"/>
  <c r="D29" i="10"/>
  <c r="D20" i="10"/>
  <c r="D19" i="10"/>
  <c r="D16" i="10"/>
  <c r="D12" i="10"/>
  <c r="C5" i="10"/>
  <c r="C3" i="10"/>
  <c r="C1" i="10"/>
  <c r="D46" i="8"/>
  <c r="D48" i="8" s="1"/>
  <c r="D44" i="8"/>
  <c r="D35" i="8"/>
  <c r="D32" i="8"/>
  <c r="D31" i="8"/>
  <c r="D22" i="8"/>
  <c r="D21" i="8"/>
  <c r="D16" i="8"/>
  <c r="D14" i="8"/>
  <c r="D12" i="8"/>
  <c r="C5" i="8"/>
  <c r="C3" i="8"/>
  <c r="C1" i="8"/>
  <c r="D46" i="9"/>
  <c r="D48" i="9" s="1"/>
  <c r="D44" i="9"/>
  <c r="D35" i="9"/>
  <c r="D32" i="9"/>
  <c r="D31" i="9"/>
  <c r="D22" i="9"/>
  <c r="D21" i="9"/>
  <c r="D16" i="9"/>
  <c r="D14" i="9"/>
  <c r="D12" i="9"/>
  <c r="C5" i="9"/>
  <c r="C3" i="9"/>
  <c r="C1" i="9"/>
  <c r="D23" i="18"/>
  <c r="D22" i="18"/>
  <c r="D19" i="18"/>
  <c r="D18" i="18"/>
  <c r="D17" i="18"/>
  <c r="D15" i="18"/>
  <c r="D14" i="18"/>
  <c r="C5" i="18"/>
  <c r="C3" i="18"/>
  <c r="C1" i="18"/>
  <c r="D165" i="7"/>
  <c r="D162" i="7"/>
  <c r="D161" i="7"/>
  <c r="D160" i="7"/>
  <c r="D159" i="7"/>
  <c r="D150" i="7"/>
  <c r="D149" i="7"/>
  <c r="D148" i="7"/>
  <c r="D145" i="7"/>
  <c r="D144" i="7"/>
  <c r="D143" i="7"/>
  <c r="D142" i="7"/>
  <c r="D141" i="7"/>
  <c r="D140" i="7"/>
  <c r="D123" i="7"/>
  <c r="D120" i="7"/>
  <c r="D119" i="7"/>
  <c r="D108" i="7"/>
  <c r="D107" i="7"/>
  <c r="D106" i="7"/>
  <c r="D105" i="7"/>
  <c r="D104" i="7"/>
  <c r="D103" i="7"/>
  <c r="D94" i="7"/>
  <c r="D93" i="7"/>
  <c r="D92" i="7"/>
  <c r="D91" i="7"/>
  <c r="D90" i="7"/>
  <c r="D89" i="7"/>
  <c r="D88" i="7"/>
  <c r="D87" i="7"/>
  <c r="D86" i="7"/>
  <c r="D84" i="7"/>
  <c r="D73" i="7"/>
  <c r="D72" i="7"/>
  <c r="D71" i="7"/>
  <c r="D70" i="7"/>
  <c r="D61" i="7"/>
  <c r="D60" i="7"/>
  <c r="D59" i="7"/>
  <c r="D58" i="7"/>
  <c r="D57" i="7"/>
  <c r="D54" i="7"/>
  <c r="D53" i="7"/>
  <c r="D44" i="7"/>
  <c r="D43" i="7"/>
  <c r="D40" i="7"/>
  <c r="D39" i="7"/>
  <c r="D38" i="7"/>
  <c r="D37" i="7"/>
  <c r="D36" i="7"/>
  <c r="D35" i="7"/>
  <c r="D34" i="7"/>
  <c r="D33" i="7"/>
  <c r="D32" i="7"/>
  <c r="D22" i="7"/>
  <c r="D21" i="7"/>
  <c r="D20" i="7"/>
  <c r="D19" i="7"/>
  <c r="D18" i="7"/>
  <c r="D17" i="7"/>
  <c r="D16" i="7"/>
  <c r="D13" i="7"/>
  <c r="D12" i="7"/>
  <c r="C5" i="7"/>
  <c r="C3" i="7"/>
  <c r="C1" i="7"/>
  <c r="D20" i="18" l="1"/>
  <c r="D19" i="8"/>
  <c r="D41" i="7"/>
  <c r="D131" i="7" s="1"/>
  <c r="D45" i="7"/>
  <c r="D33" i="8"/>
  <c r="D24" i="18"/>
  <c r="D19" i="9"/>
  <c r="D17" i="12"/>
  <c r="D19" i="17"/>
  <c r="D15" i="15"/>
  <c r="D15" i="13"/>
  <c r="D15" i="17"/>
  <c r="D17" i="11"/>
  <c r="D15" i="14"/>
  <c r="D17" i="10"/>
  <c r="D32" i="16"/>
  <c r="D34" i="16" s="1"/>
  <c r="D15" i="16"/>
  <c r="D23" i="9"/>
  <c r="D32" i="14"/>
  <c r="D34" i="14" s="1"/>
  <c r="D62" i="7"/>
  <c r="D76" i="7" s="1"/>
  <c r="D78" i="7" s="1"/>
  <c r="D109" i="7"/>
  <c r="D74" i="7"/>
  <c r="D146" i="7"/>
  <c r="D23" i="8"/>
  <c r="D21" i="11"/>
  <c r="D21" i="12"/>
  <c r="D19" i="14"/>
  <c r="D32" i="15"/>
  <c r="D34" i="15" s="1"/>
  <c r="D19" i="16"/>
  <c r="D163" i="7"/>
  <c r="D167" i="7" s="1"/>
  <c r="D32" i="17"/>
  <c r="D34" i="17" s="1"/>
  <c r="D14" i="7"/>
  <c r="D55" i="7"/>
  <c r="D121" i="7"/>
  <c r="D125" i="7" s="1"/>
  <c r="D151" i="7"/>
  <c r="D153" i="7" s="1"/>
  <c r="D21" i="10"/>
  <c r="D19" i="13"/>
  <c r="D19" i="15"/>
  <c r="D23" i="7"/>
  <c r="D35" i="18" s="1"/>
  <c r="D37" i="18" s="1"/>
  <c r="D95" i="7"/>
  <c r="D97" i="7" s="1"/>
  <c r="D33" i="9"/>
  <c r="D36" i="9"/>
  <c r="D36" i="8"/>
  <c r="D34" i="11"/>
  <c r="D32" i="13"/>
  <c r="D34" i="13" s="1"/>
  <c r="D34" i="12"/>
  <c r="D36" i="12" s="1"/>
  <c r="D29" i="16"/>
  <c r="D29" i="17"/>
  <c r="D29" i="15"/>
  <c r="D31" i="10"/>
  <c r="D29" i="14"/>
  <c r="D29" i="13"/>
  <c r="D31" i="12"/>
  <c r="D31" i="11"/>
  <c r="D34" i="10"/>
  <c r="D36" i="10" s="1"/>
  <c r="D26" i="18" l="1"/>
  <c r="D47" i="7"/>
  <c r="D21" i="16"/>
  <c r="D21" i="15"/>
  <c r="D25" i="8"/>
  <c r="D21" i="17"/>
  <c r="D21" i="13"/>
  <c r="D23" i="10"/>
  <c r="D25" i="9"/>
  <c r="D21" i="14"/>
  <c r="D23" i="12"/>
  <c r="D23" i="11"/>
  <c r="D36" i="11"/>
  <c r="D64" i="7"/>
  <c r="D111" i="7"/>
  <c r="D113" i="7" s="1"/>
  <c r="D133" i="7"/>
  <c r="D135" i="7" s="1"/>
  <c r="D25" i="7"/>
  <c r="D38" i="8"/>
  <c r="D38" i="9"/>
</calcChain>
</file>

<file path=xl/sharedStrings.xml><?xml version="1.0" encoding="utf-8"?>
<sst xmlns="http://schemas.openxmlformats.org/spreadsheetml/2006/main" count="1015" uniqueCount="368">
  <si>
    <t>Gemeinde</t>
  </si>
  <si>
    <t>Jahr</t>
  </si>
  <si>
    <t>Aktiven</t>
  </si>
  <si>
    <t>Passiven</t>
  </si>
  <si>
    <t>Finanzvermögen</t>
  </si>
  <si>
    <t>Fremdkapital</t>
  </si>
  <si>
    <t>Aufwand</t>
  </si>
  <si>
    <t>Ertrag</t>
  </si>
  <si>
    <t>Personalaufwand</t>
  </si>
  <si>
    <t>Durchlaufende Beiträge</t>
  </si>
  <si>
    <t>Investitionsrechnung</t>
  </si>
  <si>
    <t>Ausgaben</t>
  </si>
  <si>
    <t>Einnahmen</t>
  </si>
  <si>
    <t>+</t>
  </si>
  <si>
    <t>-</t>
  </si>
  <si>
    <t>Bilanz</t>
  </si>
  <si>
    <t>Erfolgsrechnung</t>
  </si>
  <si>
    <t>Sachgruppe</t>
  </si>
  <si>
    <t>Direkte Steuern natürliche Personen</t>
  </si>
  <si>
    <t>Direkte Steuern juristische Personen</t>
  </si>
  <si>
    <t>Abschreibungen Verwaltungsvermögen</t>
  </si>
  <si>
    <t>Einlagen in Fonds und Spezialfinanzierungen</t>
  </si>
  <si>
    <t>Entnahmen aus Fonds und Spezialfinanzierungen</t>
  </si>
  <si>
    <t>Wertberichtigungen Darlehen Verwaltungsvermögen</t>
  </si>
  <si>
    <t>Wertberichtigungen Beteiligungen Verwaltungsvermögen</t>
  </si>
  <si>
    <t>Abschreibungen Investitionsbeiträge</t>
  </si>
  <si>
    <t>Einlagen in das Eigenkapital</t>
  </si>
  <si>
    <t>Entnahmen aus dem Eigenkapital</t>
  </si>
  <si>
    <t>Aufwertungen Verwaltungsvermögen</t>
  </si>
  <si>
    <t>Zinsaufwand</t>
  </si>
  <si>
    <t>interne Verrechnungen</t>
  </si>
  <si>
    <t>Entnahmen aus Neubewertungsreserven</t>
  </si>
  <si>
    <t>Laufende Verbindlichkeiten</t>
  </si>
  <si>
    <t>Kurzfristige Finanzverbindlichkeiten</t>
  </si>
  <si>
    <t>Derivative Finanzverbindlichkeiten</t>
  </si>
  <si>
    <t>Langfristige Finanzverbindlichkeiten</t>
  </si>
  <si>
    <t>Sach- und übriger Betriebsaufwand</t>
  </si>
  <si>
    <t>Wertberichtigungen auf Forderungen</t>
  </si>
  <si>
    <t>Finanzaufwand</t>
  </si>
  <si>
    <t>Transferaufwand</t>
  </si>
  <si>
    <t>Zinsertrag</t>
  </si>
  <si>
    <t>Bilanzüberschuss/-fehlbetrag</t>
  </si>
  <si>
    <t>passivierte Investitionsbeiträge</t>
  </si>
  <si>
    <t>Für die Berechnung der Finanzkennzahlen nicht gefunden…</t>
  </si>
  <si>
    <t>Auflösung passivierte Investitionsbeiträge</t>
  </si>
  <si>
    <t>zusätzliche Abschreibungen Darlehen/Be-teiligungen/Investitionsbeiträge</t>
  </si>
  <si>
    <t>zusätzliche Auflösung passivierte Investitionsbeiträge</t>
  </si>
  <si>
    <t>ausserordentlicher Personalaufwand</t>
  </si>
  <si>
    <t>ausserord. Sach- und Betriebsaufwand</t>
  </si>
  <si>
    <t>ausserord. Finanzaufwand (geldflusswirksam)</t>
  </si>
  <si>
    <t>ausserord. Transferaufwand</t>
  </si>
  <si>
    <t>= Nettoschulden</t>
  </si>
  <si>
    <t>direkte Steuern natürliche Personen (NP)</t>
  </si>
  <si>
    <t>direkte Steuern juristische Personen (JP)</t>
  </si>
  <si>
    <t>Beträge in CHF</t>
  </si>
  <si>
    <t>= Selbstfinanzierung</t>
  </si>
  <si>
    <t>Durchlaufende Investitionsbeiträge  (werden nicht bilanziert!)</t>
  </si>
  <si>
    <t>Übertrag an Bilanz (Passivierungen)</t>
  </si>
  <si>
    <t>Übertrag an Bilanz (Aktivierungen)</t>
  </si>
  <si>
    <t>aktivierte Investitionsausgaben</t>
  </si>
  <si>
    <t>passivierte Investitionseinnahmen</t>
  </si>
  <si>
    <t>= Nettoinvestitionen</t>
  </si>
  <si>
    <t>(Selbstfinanzierung / Nettoinvestitionen)</t>
  </si>
  <si>
    <t>Zinsbelastungsanteil (ZBA)</t>
  </si>
  <si>
    <t>Nettoverschuldungsquotient (NVQ)</t>
  </si>
  <si>
    <t>= Nettoverschuldungsquotient (NVQ)</t>
  </si>
  <si>
    <t>Selbstfinanzierungsgrad (SFG)</t>
  </si>
  <si>
    <t>= Selbstfinanzierungsgrad (SFG)</t>
  </si>
  <si>
    <t>= Nettozinsaufwand</t>
  </si>
  <si>
    <t>Ertrag Erfolgsrechnung</t>
  </si>
  <si>
    <t>Entnahmen aus Neubewertungsreserve</t>
  </si>
  <si>
    <t>= Laufender Ertrag</t>
  </si>
  <si>
    <t>= Zinsbelastungsanteil (ZBA)</t>
  </si>
  <si>
    <t>(Nettozinsaufwand / Laufender Ertrag)</t>
  </si>
  <si>
    <t>Bruttoverschuldungsanteil (BVA)</t>
  </si>
  <si>
    <t>Derivative Finanzinstrumente</t>
  </si>
  <si>
    <t>= Bruttoschulden</t>
  </si>
  <si>
    <t>= Bruttoverschuldungsanteil (BVA)</t>
  </si>
  <si>
    <t>(Bruttoschulden / Laufender Ertrag)</t>
  </si>
  <si>
    <t>Investitionsanteil (INA)</t>
  </si>
  <si>
    <t>= Bruttoinvestitionen</t>
  </si>
  <si>
    <t>Sach- und Betriebsaufwand</t>
  </si>
  <si>
    <t>Wertberichtigungen Anlagen Finanzvermögen</t>
  </si>
  <si>
    <t>Wertberichtigungen Beteiligungen Verwaltungsverm.</t>
  </si>
  <si>
    <t>=Investitionsanteil (INA)</t>
  </si>
  <si>
    <t>=Gesamtausgaben</t>
  </si>
  <si>
    <t>Kapitaldienstanteil (KDA)</t>
  </si>
  <si>
    <t xml:space="preserve">= Kapitaldienst </t>
  </si>
  <si>
    <t>= Kapitaldienstanteil (KDA)</t>
  </si>
  <si>
    <t>(Kapitaldienst / Laufender Ertrag)</t>
  </si>
  <si>
    <t>= Nettoschuld</t>
  </si>
  <si>
    <t>Selbstfinanzierungsanteil (SFA)</t>
  </si>
  <si>
    <t>= Selbstfinanzierungsanteil (SFA)</t>
  </si>
  <si>
    <t>Bilanzüberschussquotient (BÜQ)</t>
  </si>
  <si>
    <t>+/-</t>
  </si>
  <si>
    <t>Bilanzüberschuss/-fehlbetrag*</t>
  </si>
  <si>
    <t>= Bilanzüberschussquotient (BÜQ)</t>
  </si>
  <si>
    <t>Grundlagendaten für die Ermittlung der Finanzkennzahlen nach HRM2</t>
  </si>
  <si>
    <t>(Bruttoinvestitionen / Gesamtausgaben)</t>
  </si>
  <si>
    <t>= Nettoschuld in Franken pro Einwohner (N/EW)</t>
  </si>
  <si>
    <t>Nettoschuld in Franken pro Einwohner (N/EW)</t>
  </si>
  <si>
    <t>Aufwandüberschuss Abwasser</t>
  </si>
  <si>
    <t>Aufwandüberschuss Wasser</t>
  </si>
  <si>
    <t>Aufwandüberschuss SF Werterhalt_3</t>
  </si>
  <si>
    <t>Aufwandüberschuss SF Werterhalt_4</t>
  </si>
  <si>
    <t>Aufwandüberschuss Abfall</t>
  </si>
  <si>
    <t>Aufwandüberschuss Feuerwehr (nur zweiseitige SF!)</t>
  </si>
  <si>
    <t>Aufwandüberschuss SF_3</t>
  </si>
  <si>
    <t>Aufwandüberschuss SF_4</t>
  </si>
  <si>
    <t>Aufwandüberschuss SF_5</t>
  </si>
  <si>
    <t>Aufwandüberschuss SF_6</t>
  </si>
  <si>
    <t>Ertragsüberschuss Abwasser</t>
  </si>
  <si>
    <t>Ertragsüberschuss Wasser</t>
  </si>
  <si>
    <t>Ertragsüberschuss SF Werterhalt_3</t>
  </si>
  <si>
    <t>Ertragsüberschuss SF Werterhalt_4</t>
  </si>
  <si>
    <t>Ertragsüberschuss Abfall</t>
  </si>
  <si>
    <t>Ertragsüberschuss Feuerwehr (nur zweiseitige SF!)</t>
  </si>
  <si>
    <t>Ertragsüberschuss SF_3</t>
  </si>
  <si>
    <t>Ertragsüberschuss SF_4</t>
  </si>
  <si>
    <t>Ertragsüberschuss SF_5</t>
  </si>
  <si>
    <t>Ertragsüberschuss SF_6</t>
  </si>
  <si>
    <t>3300.xx</t>
  </si>
  <si>
    <t>planmässige Abschreibungen Abwasser</t>
  </si>
  <si>
    <t>planmässige Abschreibungen Wasser</t>
  </si>
  <si>
    <t>planmässige Abschreibungen SF Werterhalt_3</t>
  </si>
  <si>
    <t>planmässige Abschreibungen SF Werterhalt_4</t>
  </si>
  <si>
    <t>planmässige Abschreibungen Abfall</t>
  </si>
  <si>
    <t>planmässige Abschreibungen Feuerwehr (nur zweis.SF)</t>
  </si>
  <si>
    <t>planmässige Abschreibungen SF_3</t>
  </si>
  <si>
    <t>planmässige Abschreibungen SF_4</t>
  </si>
  <si>
    <t>planmässige Abschreibungen SF_5</t>
  </si>
  <si>
    <t>planmässige Abschreibungen SF_6</t>
  </si>
  <si>
    <t>3301.xx</t>
  </si>
  <si>
    <t>ausserplanmässige Abschreibungen Abwasser</t>
  </si>
  <si>
    <t>ausserplanmässige Abschreibungen Wasser</t>
  </si>
  <si>
    <t>ausserplanmässige Abschreibungen SF Werterhalt_3</t>
  </si>
  <si>
    <t>ausserplanmässige Abschreibungen SF Werterhalt_4</t>
  </si>
  <si>
    <t>ausserplanmässige Abschreibungen Abfall</t>
  </si>
  <si>
    <t>ausserplanmässige Abschreibungen SF_3</t>
  </si>
  <si>
    <t>ausserplanmässige Abschreibungen SF_4</t>
  </si>
  <si>
    <t>ausserplanmässige Abschreibungen SF_5</t>
  </si>
  <si>
    <t>ausserplanmässige Abschreibungen SF_6</t>
  </si>
  <si>
    <t>ausserplanm. Abschreibungen Feuerwehr (nur zweis.SF)</t>
  </si>
  <si>
    <t>9011.xx</t>
  </si>
  <si>
    <t>Einlagen SF WE Abwasser (Wiederbesch.wert)</t>
  </si>
  <si>
    <t>Einlagen SF WE Wasser (Wiederbesch.wert)</t>
  </si>
  <si>
    <t>Einlagen SF WE_3 (Wiederbesch.wert)</t>
  </si>
  <si>
    <t>Einlagen SF WE_4 (Wiederbesch.wert)</t>
  </si>
  <si>
    <t>3510.1x</t>
  </si>
  <si>
    <t>3510.5x</t>
  </si>
  <si>
    <t>Einlagen SF WE Abwasser (Anschlussgebühren)</t>
  </si>
  <si>
    <t>Einlagen SF WE Wasser (Anschlussgebühren)</t>
  </si>
  <si>
    <t>3300.9x</t>
  </si>
  <si>
    <t>Abschreibung bestehendes VV Abwasser</t>
  </si>
  <si>
    <t>Abschreibung bestehendes VV Wasser</t>
  </si>
  <si>
    <t>Abschreibung bestehendes VV SF Werterhalt_3</t>
  </si>
  <si>
    <t>Abschreibung bestehendes VV SF Werterhalt_4</t>
  </si>
  <si>
    <t>Abschreibung bestehendes VV Abfall</t>
  </si>
  <si>
    <t>Abschreibung best. VV Feuerwehr (nur zweis.SF)</t>
  </si>
  <si>
    <t>Abschreibung bestehendes VV SF_3</t>
  </si>
  <si>
    <t>Abschreibung bestehendes VV SF_4</t>
  </si>
  <si>
    <t>Abschreibung bestehendes VV SF_5</t>
  </si>
  <si>
    <t>Abschreibung bestehendes VV SF_6</t>
  </si>
  <si>
    <t>4510.xx</t>
  </si>
  <si>
    <t>Entnahmen SF Werterhalt Abwasser</t>
  </si>
  <si>
    <t>Entnahmen SF Werterhalt Wasser</t>
  </si>
  <si>
    <t>Entnahmen SF WE_3</t>
  </si>
  <si>
    <t>Entnahmen SF WE_4</t>
  </si>
  <si>
    <t>Kostendeckungsgrad (KDG)</t>
  </si>
  <si>
    <t>Ertrag Abwasserentsorgung</t>
  </si>
  <si>
    <t>Ertragsüberschuss Abwasserentsorgung</t>
  </si>
  <si>
    <t>Aufwandüberschuss Abwasserentsorgung</t>
  </si>
  <si>
    <t>= Kostendeckungsgrad (KDG)</t>
  </si>
  <si>
    <t>Werterhaltungsquote (WEQ)</t>
  </si>
  <si>
    <t>= Werterhaltungsquote (WEQ)</t>
  </si>
  <si>
    <t>(Bestand Werterhaltung/Wiederbeschaffungswerte)</t>
  </si>
  <si>
    <t>Anhang zur Jahresrechnung</t>
  </si>
  <si>
    <t>Total Wiederbeschaffungswerte Abwasser</t>
  </si>
  <si>
    <t>Total Wiederbeschaffungswerte Wasser</t>
  </si>
  <si>
    <t>Ertrags-/Aufwandüberschuss Abwasserentsorgung</t>
  </si>
  <si>
    <t>Einlagen in Werterhalt</t>
  </si>
  <si>
    <t>Entnahmen aus Werterhalt</t>
  </si>
  <si>
    <t>Total Wiederbeschaffungswerte SF WE_3</t>
  </si>
  <si>
    <t>Total Wiederbeschaffungswerte SF WE_4</t>
  </si>
  <si>
    <t>Ertrag Wasserversorgung</t>
  </si>
  <si>
    <t>xxxx</t>
  </si>
  <si>
    <t>Ertrag SF Werterhalt_3</t>
  </si>
  <si>
    <t>Ertrag SF Werterhalt_4</t>
  </si>
  <si>
    <t>Ertrag Abfall</t>
  </si>
  <si>
    <t>Ertrag Feuerwehr</t>
  </si>
  <si>
    <t>Ertrag SF_3</t>
  </si>
  <si>
    <t>Ertrag SF_4</t>
  </si>
  <si>
    <t>Ertrag SF_5</t>
  </si>
  <si>
    <t>Ertrag SF_6</t>
  </si>
  <si>
    <t>Betrag in CHF</t>
  </si>
  <si>
    <t>Bestand Werterhaltung</t>
  </si>
  <si>
    <t>Bestand Werterhalt SF Wasser</t>
  </si>
  <si>
    <t>Bestand Werterhalt SF Abwasser</t>
  </si>
  <si>
    <t>Bestand Werterhalt_3</t>
  </si>
  <si>
    <t>Bestand Werterhalt_4</t>
  </si>
  <si>
    <t>Wiederbeschaffungswerte</t>
  </si>
  <si>
    <t>9010.xx</t>
  </si>
  <si>
    <t>Finanzkennzahlen SF Abwasser</t>
  </si>
  <si>
    <t>Passivierungen Wasserversorgung</t>
  </si>
  <si>
    <t>Passivierungen Abwasserbeseitigung</t>
  </si>
  <si>
    <t>Passivierungen SF WE_3</t>
  </si>
  <si>
    <t>Passivierungen SF WE_4</t>
  </si>
  <si>
    <t>Passivierungen Abfall</t>
  </si>
  <si>
    <t>Passivierungen Feuerwehr (nur zweiseitige SF!)</t>
  </si>
  <si>
    <t>Passivierungen SF_3</t>
  </si>
  <si>
    <t>Passivierungen SF_4</t>
  </si>
  <si>
    <t>Passivierungen SF_5</t>
  </si>
  <si>
    <t>Passivierungen SF_6</t>
  </si>
  <si>
    <t>6900.xx</t>
  </si>
  <si>
    <t>Aktivierungen Wasserversorgung</t>
  </si>
  <si>
    <t>Aktivierungen Abwasserbeseitigung</t>
  </si>
  <si>
    <t>Aktivierungen Abfall</t>
  </si>
  <si>
    <t>Aktivierungen SF WE_3</t>
  </si>
  <si>
    <t>Aktivierungen SF WE_4</t>
  </si>
  <si>
    <t>Aktivierungen SF_3</t>
  </si>
  <si>
    <t>Aktivierungen SF_4</t>
  </si>
  <si>
    <t>Aktivierungen SF_5</t>
  </si>
  <si>
    <t>Aktivierungen SF_6</t>
  </si>
  <si>
    <t>Anhang J.rg.</t>
  </si>
  <si>
    <t>Finanzkennzahlen SF Wasser</t>
  </si>
  <si>
    <t>Ertrags-/Aufwandüberschuss Wasserversorgung</t>
  </si>
  <si>
    <t>Ertragsüberschuss Wasserversorgung</t>
  </si>
  <si>
    <t>Aufwandüberschuss Wasserversorgung</t>
  </si>
  <si>
    <t>Aktivierungen Feuerwehr (nur zweiseitige SF!)</t>
  </si>
  <si>
    <t>Finanzkennzahlen SF WE_3</t>
  </si>
  <si>
    <t>Finanzkennzahlen SF WE_4</t>
  </si>
  <si>
    <t>Finanzkennzahlen SF Abfall</t>
  </si>
  <si>
    <t>Ertrags-/Aufwandüberschuss SF WE_3</t>
  </si>
  <si>
    <t>Ertragsüberschuss SF WE_3</t>
  </si>
  <si>
    <t>Aufwandüberschuss SF WE_3</t>
  </si>
  <si>
    <t>Ertrags-/Aufwandüberschuss SF WE_4</t>
  </si>
  <si>
    <t>Ertragsüberschuss SF WE_4</t>
  </si>
  <si>
    <t>Aufwandüberschuss SF WE_4</t>
  </si>
  <si>
    <t>Ertrags-/Aufwandüberschuss Abfall</t>
  </si>
  <si>
    <t>Ertrags-/Aufwandüberschuss Feuerwehr</t>
  </si>
  <si>
    <t>Ertragsüberschuss Feuerwehr</t>
  </si>
  <si>
    <t>Aufwandüberschuss Feuerwehr</t>
  </si>
  <si>
    <t>Finanzkennzahlen SF_3</t>
  </si>
  <si>
    <t>Ertrags-/Aufwandüberschuss SF_3</t>
  </si>
  <si>
    <t>Finanzkennzahlen SF_4</t>
  </si>
  <si>
    <t>Ertrags-/Aufwandüberschuss SF_4</t>
  </si>
  <si>
    <t>Finanzkennzahlen SF_5</t>
  </si>
  <si>
    <t>Ertrags-/Aufwandüberschuss SF_5</t>
  </si>
  <si>
    <t>Finanzkennzahlen SF_6</t>
  </si>
  <si>
    <t>Ertrags-/Aufwandüberschuss SF_6</t>
  </si>
  <si>
    <t>Abschreibungen steuerfinanziertes Verwaltungsvermögen</t>
  </si>
  <si>
    <t>aktivierte steuerfinanzierte Investitionsausgaben</t>
  </si>
  <si>
    <t>passivierte steuerfinanzierte Investitionseinnahmen</t>
  </si>
  <si>
    <t>realisierte Gewinne Finanzvermögen</t>
  </si>
  <si>
    <t>Beteiligungsertrag Finanzvermögen</t>
  </si>
  <si>
    <t>Liegenschaftenertrag Finanzvermögen</t>
  </si>
  <si>
    <t>Finanzkennzahlen Gesamthaushalt (konsolidierte Rechnung)</t>
  </si>
  <si>
    <t>Liegenschaftsertrag Finanzvermögen</t>
  </si>
  <si>
    <t>= Finanzaufwand netto</t>
  </si>
  <si>
    <t>= Bilanzüberschuss/-fehlbetrag</t>
  </si>
  <si>
    <t>9300.4622.7</t>
  </si>
  <si>
    <t>Disparitätenabbau</t>
  </si>
  <si>
    <t>9300.4621.5</t>
  </si>
  <si>
    <t>Mindestausstattung</t>
  </si>
  <si>
    <t>9300.4621.6</t>
  </si>
  <si>
    <t>Pauschale Abgeltung Zentrumslasten</t>
  </si>
  <si>
    <t>geografisch-topografischer Zuschuss</t>
  </si>
  <si>
    <t>soziodemografischer Zuschuss</t>
  </si>
  <si>
    <t>9300.3622.7</t>
  </si>
  <si>
    <t xml:space="preserve">Disparitätenabbau </t>
  </si>
  <si>
    <t>4622/3622</t>
  </si>
  <si>
    <t>sozio-demografischer Zuschuss</t>
  </si>
  <si>
    <t>= Direkte Steuern NP und JP und Finanzausgleich</t>
  </si>
  <si>
    <t>(Nettoschulden / Direkte Steuern NP und JP und FA)</t>
  </si>
  <si>
    <t>2930x</t>
  </si>
  <si>
    <t>Ergebnis Gesamthaushalt</t>
  </si>
  <si>
    <t xml:space="preserve">Nettozinsbelastungsanteil (NZB) </t>
  </si>
  <si>
    <t>übrige direkte Steuern</t>
  </si>
  <si>
    <t>= Steuerertrag (direkte Steuern)</t>
  </si>
  <si>
    <t>= Nettozinsbelastungsanteil (NZB)</t>
  </si>
  <si>
    <t>(Finanzaufwand netto / Steuerertrag)</t>
  </si>
  <si>
    <t>Eigenkapital</t>
  </si>
  <si>
    <t>Verpflichtungen(+)/Vorschüsse(-) gegenüber Spez.fin.</t>
  </si>
  <si>
    <t>Vorfinanzierung (Werterhalt) Wasserversorgung</t>
  </si>
  <si>
    <t>Vorfinanzierung (Werterhalt) Abwasserentsorgung</t>
  </si>
  <si>
    <t>= Massgebliches Eigenkapital (MEK)</t>
  </si>
  <si>
    <t>= Massgebliches Eigenkapital pro Einwohner (MEK/EW)</t>
  </si>
  <si>
    <t>Verpflichtungen(+)/Vorschüsse(-) gegenüber Spez.fin. *</t>
  </si>
  <si>
    <t>* Vorzeichen beachten: ( + ) Verpflichtung bzw. Überschuss, ( - ) Vorschuss bzw.Fehlbetrag</t>
  </si>
  <si>
    <t>6900.30</t>
  </si>
  <si>
    <t>Finanzkennzahlen SF Feuerwehr (nur wenn separat ausgewertet, SG 29000)</t>
  </si>
  <si>
    <t>= Ertrag ohne Rechnungsergebnis</t>
  </si>
  <si>
    <t>= Aufwand ohne Rechnungsergebnis</t>
  </si>
  <si>
    <t>(Ertrag ohne Rg.ergebnis / Aufwand ohne Rg.ergebnis)</t>
  </si>
  <si>
    <t>Finanzkennzahlen Allgemeiner Haushalt</t>
  </si>
  <si>
    <t>7101</t>
  </si>
  <si>
    <t>7201</t>
  </si>
  <si>
    <t>9001</t>
  </si>
  <si>
    <t>9031</t>
  </si>
  <si>
    <t>Jahresergebnis (Aufwandüberschuss)</t>
  </si>
  <si>
    <t>Aufwandüberschuss übrige zweckgebunden Eigenmittel</t>
  </si>
  <si>
    <t>9000</t>
  </si>
  <si>
    <t>9030</t>
  </si>
  <si>
    <t>Ertragsüberschuss übrige zweckgebundene Mittel</t>
  </si>
  <si>
    <t>Jahresergebnis (Ertragsüberschuss)</t>
  </si>
  <si>
    <t>Jahresergebnis</t>
  </si>
  <si>
    <t>Ertrag SF WE_3</t>
  </si>
  <si>
    <t>Funktion</t>
  </si>
  <si>
    <t>Ertrag SF WE_4</t>
  </si>
  <si>
    <t>366x.xx</t>
  </si>
  <si>
    <t>planm./ausserplanm. Abschr. Investitionsbeiträge Wasser</t>
  </si>
  <si>
    <t>planm./ausserplanm. Abschr. Investitionsbeiträge Abwasser</t>
  </si>
  <si>
    <t>Abschreibungen Investitionsbeiträge Wasserversorgung</t>
  </si>
  <si>
    <t xml:space="preserve">Abschreibungen Investitionsbeiträge </t>
  </si>
  <si>
    <t>3893.xx</t>
  </si>
  <si>
    <t>4893.xx</t>
  </si>
  <si>
    <t>Massgebliches Eigenkapital pro Einwohner (MEK/EW)</t>
  </si>
  <si>
    <t>Abschreibungen Investitionsbeiträge Abwasserentsorgung</t>
  </si>
  <si>
    <t>planm./ausserplanm. Abschr. Investitionsb. SF Werterhalt_3</t>
  </si>
  <si>
    <t>planm./ausserplanm. Abschr. Investitionsb. SF Werterhalt_4</t>
  </si>
  <si>
    <t>planm./ausserplanm. Abschr. Investitionsbeiträge Abfall</t>
  </si>
  <si>
    <t>planm./ausserplanm. Abschr. Investitionsbeiträge SF_3</t>
  </si>
  <si>
    <t>planm./ausserplanm. Abschr. Investitionsbeiträge SF_4</t>
  </si>
  <si>
    <t>planm./ausserplanm. Abschr. Investitionsbeiträge SF_5</t>
  </si>
  <si>
    <t>planm./ausserplanm. Abschr. Investitionsbieträge SF_6</t>
  </si>
  <si>
    <t>planm./ausserplanm. Abschr. Inv.b. Feuerwehr (nur zweis.SF)</t>
  </si>
  <si>
    <t>mittlere Wohnbevölkerung</t>
  </si>
  <si>
    <t>(Nettoschuld / mittlere Wohnbevölkerung)</t>
  </si>
  <si>
    <t xml:space="preserve">= mittlere Wohnbevölkerung </t>
  </si>
  <si>
    <r>
      <t xml:space="preserve">mittlere Wohnbevölkerung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:</t>
    </r>
  </si>
  <si>
    <t xml:space="preserve">1) gemäss Art. 7 FILAG und Art. 5 FILAV (die mittlere Wohnbevölkerung wird ermittelt, indem der Bevölkerungsstand am letzten Kalendertag jeden Monats addiert und die Summe durch zwölf dividiert wird)
</t>
  </si>
  <si>
    <t>4490</t>
  </si>
  <si>
    <t>3898</t>
  </si>
  <si>
    <t>Einlagen in die SF Wasser (Art. 85a GV)</t>
  </si>
  <si>
    <t>Einlagen in die SF Abwasser (Art. 85a GV)</t>
  </si>
  <si>
    <t>Einlagen in die SF Abfall (Art. 85a GV)</t>
  </si>
  <si>
    <t>4898</t>
  </si>
  <si>
    <t>Entnahmen aus der SF Wasser (Art. 85a GV)</t>
  </si>
  <si>
    <t>Entnahmen aus der SF Abwasser (Art. 85a GV)</t>
  </si>
  <si>
    <t>Entnahmen aus der SF Abfall (Art. 85a GV)</t>
  </si>
  <si>
    <t>Entnahmen aus der SF Wasser  (Art. 85a GV)</t>
  </si>
  <si>
    <t>Mit Formel gelöst:</t>
  </si>
  <si>
    <t>sofern Selbstfinanzierung minus und Nettoinvestitionen minus oder Null</t>
  </si>
  <si>
    <t>3320.xx</t>
  </si>
  <si>
    <t>planmässige Abschreibungen immat. Anlagen VV Wasser</t>
  </si>
  <si>
    <t>planmässige Abschreibungen immat. Anlagen VV Abwasser</t>
  </si>
  <si>
    <t>planmässige Abschreibungen immat. Anlagen VV SF Werterhalt_3</t>
  </si>
  <si>
    <t>planmässige Abschreibungen immat. Anlagen VV SF Werterhalt_4</t>
  </si>
  <si>
    <t>planmässige Abschreibungen immat. Anlagen VV Abfall</t>
  </si>
  <si>
    <t>planmässige Abschreibungen immat. Anl. VV FW (nur zweis.SF)</t>
  </si>
  <si>
    <t>planmässige Abschreibungen immat. Anlagen VV SF_3</t>
  </si>
  <si>
    <t>planmässige Abschreibungen immat. Anlagen VV SF_4</t>
  </si>
  <si>
    <t>planmässige Abschreibungen immat. Anlagen VV SF_5</t>
  </si>
  <si>
    <t>planmässige Abschreibungen immat. Anlagen VV SF_6</t>
  </si>
  <si>
    <t>3321.xx</t>
  </si>
  <si>
    <t>ausserplanmässige Abschreibungen immat. Anlagen Wasser</t>
  </si>
  <si>
    <t>ausserplanmässige Abschreibungen immat. Anlagen Abwasser</t>
  </si>
  <si>
    <t>ausserplanmässige Abschreibungen immat. Anl. SF Werterhalt_3</t>
  </si>
  <si>
    <t>ausserplanmässige Abschreibungen immat. Anl. SF Werterhalt_4</t>
  </si>
  <si>
    <t>ausserplanmässige Abschreibungen immat. Anlagen Abfall</t>
  </si>
  <si>
    <t>ausserplanm. Abschreibungen immat. Anl. FW (nur zweis.SF)</t>
  </si>
  <si>
    <t>ausserplanmässige Abschreibungen immat. Anl. SF_3</t>
  </si>
  <si>
    <t>ausserplanmässige Abschreibungen Immat. Anl. SF_4</t>
  </si>
  <si>
    <t>ausserplanmässige Abschreibungen immat. Anl. SF_5</t>
  </si>
  <si>
    <t>ausserplanmässige Abschreibungen immat. Anl. SF_6</t>
  </si>
  <si>
    <t xml:space="preserve"> </t>
  </si>
  <si>
    <t>sofern Nettoinvestitionen minus oder Null und Selbstfinanzierung positiv</t>
  </si>
  <si>
    <t>590x.xx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</si>
</sst>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\-#,##0.00\ 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vertAlign val="superscript"/>
      <sz val="10"/>
      <name val="Arial"/>
      <family val="2"/>
    </font>
    <font>
      <b/>
      <strike/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fgColor theme="0"/>
        <bgColor rgb="FFCCFFFF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43" fontId="0" fillId="0" borderId="0" xfId="1" applyFont="1"/>
    <xf numFmtId="0" fontId="1" fillId="2" borderId="1" xfId="0" applyFont="1" applyFill="1" applyBorder="1"/>
    <xf numFmtId="43" fontId="1" fillId="2" borderId="1" xfId="1" applyFont="1" applyFill="1" applyBorder="1" applyAlignment="1">
      <alignment horizontal="right"/>
    </xf>
    <xf numFmtId="0" fontId="1" fillId="3" borderId="1" xfId="0" applyFont="1" applyFill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/>
    <xf numFmtId="0" fontId="2" fillId="0" borderId="0" xfId="0" quotePrefix="1" applyFont="1"/>
    <xf numFmtId="0" fontId="6" fillId="0" borderId="0" xfId="0" applyFont="1"/>
    <xf numFmtId="43" fontId="2" fillId="0" borderId="0" xfId="1" applyFont="1" applyAlignment="1">
      <alignment horizontal="right"/>
    </xf>
    <xf numFmtId="0" fontId="1" fillId="0" borderId="0" xfId="0" quotePrefix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2" fillId="0" borderId="4" xfId="0" applyFont="1" applyBorder="1"/>
    <xf numFmtId="0" fontId="6" fillId="0" borderId="4" xfId="0" applyFont="1" applyBorder="1"/>
    <xf numFmtId="43" fontId="0" fillId="0" borderId="4" xfId="1" applyFont="1" applyBorder="1"/>
    <xf numFmtId="0" fontId="2" fillId="0" borderId="2" xfId="0" applyFont="1" applyBorder="1"/>
    <xf numFmtId="0" fontId="6" fillId="0" borderId="2" xfId="0" applyFont="1" applyBorder="1"/>
    <xf numFmtId="43" fontId="0" fillId="0" borderId="2" xfId="1" applyFont="1" applyBorder="1"/>
    <xf numFmtId="43" fontId="0" fillId="0" borderId="3" xfId="1" applyFont="1" applyBorder="1"/>
    <xf numFmtId="43" fontId="1" fillId="0" borderId="1" xfId="1" applyFont="1" applyBorder="1"/>
    <xf numFmtId="0" fontId="9" fillId="0" borderId="8" xfId="0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2" xfId="0" applyFont="1" applyFill="1" applyBorder="1"/>
    <xf numFmtId="0" fontId="0" fillId="0" borderId="0" xfId="0" quotePrefix="1"/>
    <xf numFmtId="43" fontId="0" fillId="4" borderId="5" xfId="1" applyFont="1" applyFill="1" applyBorder="1"/>
    <xf numFmtId="43" fontId="0" fillId="4" borderId="7" xfId="1" applyFont="1" applyFill="1" applyBorder="1"/>
    <xf numFmtId="43" fontId="0" fillId="4" borderId="6" xfId="1" applyFont="1" applyFill="1" applyBorder="1"/>
    <xf numFmtId="0" fontId="2" fillId="0" borderId="0" xfId="0" applyFont="1" applyAlignment="1">
      <alignment horizontal="right"/>
    </xf>
    <xf numFmtId="43" fontId="2" fillId="4" borderId="6" xfId="1" applyFont="1" applyFill="1" applyBorder="1"/>
    <xf numFmtId="0" fontId="2" fillId="4" borderId="0" xfId="0" applyFont="1" applyFill="1"/>
    <xf numFmtId="1" fontId="0" fillId="4" borderId="0" xfId="0" applyNumberFormat="1" applyFill="1"/>
    <xf numFmtId="43" fontId="0" fillId="0" borderId="0" xfId="1" applyFont="1" applyAlignment="1">
      <alignment horizontal="right"/>
    </xf>
    <xf numFmtId="165" fontId="1" fillId="0" borderId="1" xfId="1" applyNumberFormat="1" applyFont="1" applyBorder="1"/>
    <xf numFmtId="1" fontId="7" fillId="0" borderId="0" xfId="0" applyNumberFormat="1" applyFont="1"/>
    <xf numFmtId="164" fontId="7" fillId="0" borderId="0" xfId="1" applyNumberFormat="1" applyFont="1"/>
    <xf numFmtId="43" fontId="1" fillId="0" borderId="0" xfId="1" applyFont="1" applyBorder="1"/>
    <xf numFmtId="43" fontId="0" fillId="0" borderId="0" xfId="1" applyFont="1" applyFill="1" applyBorder="1"/>
    <xf numFmtId="0" fontId="2" fillId="0" borderId="7" xfId="0" applyFont="1" applyBorder="1"/>
    <xf numFmtId="0" fontId="0" fillId="0" borderId="0" xfId="0" applyAlignment="1">
      <alignment horizontal="center"/>
    </xf>
    <xf numFmtId="43" fontId="0" fillId="0" borderId="0" xfId="1" applyFont="1" applyBorder="1"/>
    <xf numFmtId="0" fontId="6" fillId="0" borderId="4" xfId="0" applyFont="1" applyBorder="1" applyAlignment="1">
      <alignment horizontal="right"/>
    </xf>
    <xf numFmtId="164" fontId="1" fillId="0" borderId="1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43" fontId="0" fillId="5" borderId="6" xfId="1" applyFont="1" applyFill="1" applyBorder="1"/>
    <xf numFmtId="0" fontId="2" fillId="0" borderId="5" xfId="0" applyFont="1" applyBorder="1"/>
    <xf numFmtId="43" fontId="2" fillId="4" borderId="5" xfId="1" applyFont="1" applyFill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9" fontId="0" fillId="0" borderId="0" xfId="2" applyFont="1"/>
    <xf numFmtId="43" fontId="0" fillId="0" borderId="0" xfId="0" applyNumberFormat="1"/>
    <xf numFmtId="43" fontId="0" fillId="0" borderId="4" xfId="1" applyFont="1" applyFill="1" applyBorder="1"/>
    <xf numFmtId="49" fontId="2" fillId="0" borderId="6" xfId="0" applyNumberFormat="1" applyFon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0" fillId="6" borderId="6" xfId="0" applyNumberFormat="1" applyFill="1" applyBorder="1" applyAlignment="1">
      <alignment horizontal="right"/>
    </xf>
    <xf numFmtId="0" fontId="0" fillId="6" borderId="6" xfId="0" applyFill="1" applyBorder="1"/>
    <xf numFmtId="0" fontId="0" fillId="6" borderId="5" xfId="0" applyFill="1" applyBorder="1"/>
    <xf numFmtId="0" fontId="2" fillId="6" borderId="6" xfId="0" applyFont="1" applyFill="1" applyBorder="1"/>
    <xf numFmtId="49" fontId="0" fillId="0" borderId="5" xfId="0" applyNumberFormat="1" applyBorder="1" applyAlignment="1">
      <alignment horizontal="right"/>
    </xf>
    <xf numFmtId="0" fontId="0" fillId="0" borderId="6" xfId="0" applyFill="1" applyBorder="1"/>
    <xf numFmtId="49" fontId="0" fillId="6" borderId="5" xfId="0" applyNumberFormat="1" applyFill="1" applyBorder="1" applyAlignment="1">
      <alignment horizontal="right"/>
    </xf>
    <xf numFmtId="0" fontId="2" fillId="6" borderId="5" xfId="0" applyFont="1" applyFill="1" applyBorder="1"/>
    <xf numFmtId="49" fontId="0" fillId="6" borderId="6" xfId="0" applyNumberFormat="1" applyFill="1" applyBorder="1"/>
    <xf numFmtId="0" fontId="0" fillId="0" borderId="0" xfId="0" applyFill="1"/>
    <xf numFmtId="0" fontId="2" fillId="0" borderId="0" xfId="0" applyFont="1" applyFill="1"/>
    <xf numFmtId="43" fontId="0" fillId="0" borderId="0" xfId="0" applyNumberFormat="1" applyFill="1"/>
    <xf numFmtId="49" fontId="6" fillId="0" borderId="4" xfId="0" applyNumberFormat="1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6" xfId="0" applyNumberFormat="1" applyBorder="1" applyAlignment="1"/>
    <xf numFmtId="49" fontId="0" fillId="0" borderId="5" xfId="0" applyNumberFormat="1" applyBorder="1" applyAlignment="1"/>
    <xf numFmtId="49" fontId="2" fillId="6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11" fillId="0" borderId="0" xfId="0" applyFont="1" applyFill="1"/>
    <xf numFmtId="49" fontId="2" fillId="0" borderId="6" xfId="0" applyNumberFormat="1" applyFont="1" applyFill="1" applyBorder="1" applyAlignment="1">
      <alignment horizontal="right"/>
    </xf>
    <xf numFmtId="0" fontId="2" fillId="0" borderId="4" xfId="0" applyFont="1" applyFill="1" applyBorder="1"/>
    <xf numFmtId="0" fontId="0" fillId="0" borderId="4" xfId="0" applyFill="1" applyBorder="1" applyAlignment="1">
      <alignment horizontal="center"/>
    </xf>
    <xf numFmtId="0" fontId="6" fillId="0" borderId="4" xfId="0" applyFont="1" applyFill="1" applyBorder="1"/>
    <xf numFmtId="0" fontId="6" fillId="0" borderId="2" xfId="0" applyFont="1" applyFill="1" applyBorder="1"/>
    <xf numFmtId="43" fontId="0" fillId="0" borderId="2" xfId="1" applyFont="1" applyFill="1" applyBorder="1"/>
    <xf numFmtId="0" fontId="1" fillId="0" borderId="0" xfId="0" quotePrefix="1" applyFont="1" applyFill="1"/>
    <xf numFmtId="0" fontId="1" fillId="0" borderId="0" xfId="0" applyFont="1" applyFill="1" applyAlignment="1">
      <alignment horizontal="center"/>
    </xf>
    <xf numFmtId="0" fontId="7" fillId="0" borderId="0" xfId="0" applyFont="1" applyFill="1"/>
    <xf numFmtId="43" fontId="1" fillId="0" borderId="1" xfId="1" applyFont="1" applyFill="1" applyBorder="1"/>
    <xf numFmtId="0" fontId="0" fillId="0" borderId="0" xfId="0" applyFill="1" applyAlignment="1">
      <alignment horizontal="center"/>
    </xf>
    <xf numFmtId="0" fontId="6" fillId="0" borderId="0" xfId="0" applyFont="1" applyFill="1"/>
    <xf numFmtId="43" fontId="0" fillId="0" borderId="0" xfId="1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/>
    <xf numFmtId="0" fontId="8" fillId="0" borderId="0" xfId="0" applyFont="1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49" fontId="2" fillId="6" borderId="5" xfId="0" applyNumberFormat="1" applyFont="1" applyFill="1" applyBorder="1" applyAlignment="1">
      <alignment horizontal="right"/>
    </xf>
    <xf numFmtId="43" fontId="2" fillId="0" borderId="2" xfId="1" applyFont="1" applyBorder="1"/>
    <xf numFmtId="43" fontId="2" fillId="0" borderId="0" xfId="1" applyFont="1" applyBorder="1"/>
    <xf numFmtId="10" fontId="1" fillId="0" borderId="1" xfId="2" applyNumberFormat="1" applyFont="1" applyBorder="1"/>
    <xf numFmtId="43" fontId="0" fillId="0" borderId="4" xfId="1" applyNumberFormat="1" applyFont="1" applyBorder="1"/>
    <xf numFmtId="43" fontId="0" fillId="0" borderId="3" xfId="1" applyNumberFormat="1" applyFont="1" applyBorder="1"/>
    <xf numFmtId="43" fontId="1" fillId="0" borderId="1" xfId="1" applyNumberFormat="1" applyFont="1" applyBorder="1"/>
    <xf numFmtId="43" fontId="0" fillId="0" borderId="0" xfId="1" applyNumberFormat="1" applyFont="1"/>
    <xf numFmtId="43" fontId="0" fillId="0" borderId="2" xfId="1" applyNumberFormat="1" applyFont="1" applyBorder="1"/>
    <xf numFmtId="166" fontId="1" fillId="0" borderId="1" xfId="1" applyNumberFormat="1" applyFont="1" applyBorder="1"/>
    <xf numFmtId="10" fontId="1" fillId="0" borderId="1" xfId="2" applyNumberFormat="1" applyFont="1" applyFill="1" applyBorder="1"/>
    <xf numFmtId="43" fontId="12" fillId="4" borderId="6" xfId="1" applyFont="1" applyFill="1" applyBorder="1"/>
    <xf numFmtId="0" fontId="12" fillId="0" borderId="0" xfId="0" applyFont="1"/>
    <xf numFmtId="0" fontId="13" fillId="0" borderId="0" xfId="0" applyFont="1" applyBorder="1"/>
    <xf numFmtId="3" fontId="13" fillId="0" borderId="0" xfId="0" applyNumberFormat="1" applyFont="1"/>
    <xf numFmtId="9" fontId="13" fillId="0" borderId="0" xfId="0" applyNumberFormat="1" applyFont="1" applyBorder="1"/>
    <xf numFmtId="3" fontId="13" fillId="0" borderId="0" xfId="0" applyNumberFormat="1" applyFont="1" applyBorder="1"/>
    <xf numFmtId="3" fontId="2" fillId="4" borderId="0" xfId="0" applyNumberFormat="1" applyFont="1" applyFill="1"/>
    <xf numFmtId="43" fontId="2" fillId="5" borderId="6" xfId="1" applyFont="1" applyFill="1" applyBorder="1"/>
    <xf numFmtId="43" fontId="2" fillId="5" borderId="5" xfId="1" applyFont="1" applyFill="1" applyBorder="1"/>
    <xf numFmtId="0" fontId="6" fillId="0" borderId="9" xfId="0" applyFont="1" applyBorder="1" applyAlignment="1">
      <alignment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134472</xdr:rowOff>
    </xdr:from>
    <xdr:to>
      <xdr:col>8</xdr:col>
      <xdr:colOff>1237622</xdr:colOff>
      <xdr:row>66</xdr:row>
      <xdr:rowOff>123265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134472"/>
          <a:ext cx="7456886" cy="1034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5"/>
  <dimension ref="A1"/>
  <sheetViews>
    <sheetView showGridLines="0" view="pageLayout" zoomScaleNormal="85" workbookViewId="0">
      <selection activeCell="K62" sqref="K62"/>
    </sheetView>
  </sheetViews>
  <sheetFormatPr baseColWidth="10" defaultRowHeight="12.75" x14ac:dyDescent="0.2"/>
  <cols>
    <col min="1" max="1" width="13.5703125" customWidth="1"/>
    <col min="9" max="9" width="18.85546875" customWidth="1"/>
  </cols>
  <sheetData/>
  <pageMargins left="0.23622047244094491" right="3.937007874015748E-2" top="0.28125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290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239</v>
      </c>
      <c r="B12" s="55"/>
      <c r="C12" s="21"/>
      <c r="D12" s="22">
        <f>IF(Grundlagendaten!C47&lt;&gt;0,IF(Grundlagendaten!C47&lt;0,Grundlagendaten!C47,-Grundlagendaten!C47),IF(Grundlagendaten!G64&lt;&gt;0,IF(Grundlagendaten!G64&lt;0,-Grundlagendaten!G64,Grundlagendaten!G64),0))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Grundlagendaten!C58+Grundlagendaten!C68+Grundlagendaten!C88+Grundlagendaten!C78+Grundlagendaten!C98</f>
        <v>0</v>
      </c>
    </row>
    <row r="14" spans="1:6" s="12" customFormat="1" x14ac:dyDescent="0.2">
      <c r="A14" s="23" t="s">
        <v>25</v>
      </c>
      <c r="B14" s="53" t="s">
        <v>13</v>
      </c>
      <c r="C14" s="24">
        <v>366</v>
      </c>
      <c r="D14" s="109">
        <f>Grundlagendaten!C114</f>
        <v>0</v>
      </c>
    </row>
    <row r="15" spans="1:6" x14ac:dyDescent="0.2">
      <c r="A15" s="16" t="s">
        <v>55</v>
      </c>
      <c r="B15" s="54"/>
      <c r="C15" s="17"/>
      <c r="D15" s="27">
        <f>SUM(D12:D14)</f>
        <v>0</v>
      </c>
    </row>
    <row r="17" spans="1:6" x14ac:dyDescent="0.2">
      <c r="A17" s="20" t="s">
        <v>59</v>
      </c>
      <c r="B17" s="52" t="s">
        <v>13</v>
      </c>
      <c r="C17" s="21">
        <v>690</v>
      </c>
      <c r="D17" s="22">
        <f>Grundlagendaten!G130</f>
        <v>0</v>
      </c>
    </row>
    <row r="18" spans="1:6" x14ac:dyDescent="0.2">
      <c r="A18" s="23" t="s">
        <v>60</v>
      </c>
      <c r="B18" s="53" t="s">
        <v>14</v>
      </c>
      <c r="C18" s="24">
        <v>590</v>
      </c>
      <c r="D18" s="26">
        <f>Grundlagendaten!C130</f>
        <v>0</v>
      </c>
    </row>
    <row r="19" spans="1:6" x14ac:dyDescent="0.2">
      <c r="A19" s="16" t="s">
        <v>61</v>
      </c>
      <c r="B19" s="54"/>
      <c r="C19" s="17"/>
      <c r="D19" s="27">
        <f>D17-D18</f>
        <v>0</v>
      </c>
    </row>
    <row r="21" spans="1:6" x14ac:dyDescent="0.2">
      <c r="A21" s="16" t="s">
        <v>67</v>
      </c>
      <c r="B21" s="54"/>
      <c r="C21" s="17"/>
      <c r="D21" s="111" t="e">
        <f>IF(AND(D19=0,D15&gt;0),1,IF(AND(D19=0,D15&lt;0),-0.01,IF(AND(D19&lt;0,D15&gt;0),1,IF(AND(D19&lt;0,D15&lt;0),-0.01,D15/D19))))</f>
        <v>#DIV/0!</v>
      </c>
      <c r="E21" s="121"/>
      <c r="F21" s="121" t="s">
        <v>341</v>
      </c>
    </row>
    <row r="22" spans="1:6" x14ac:dyDescent="0.2">
      <c r="A22" s="13" t="s">
        <v>62</v>
      </c>
      <c r="E22" s="123">
        <v>1</v>
      </c>
      <c r="F22" s="124" t="s">
        <v>366</v>
      </c>
    </row>
    <row r="23" spans="1:6" x14ac:dyDescent="0.2">
      <c r="E23" s="123">
        <v>-0.01</v>
      </c>
      <c r="F23" s="124" t="s">
        <v>342</v>
      </c>
    </row>
    <row r="25" spans="1:6" ht="15" x14ac:dyDescent="0.25">
      <c r="A25" s="18" t="s">
        <v>168</v>
      </c>
    </row>
    <row r="27" spans="1:6" ht="12.75" customHeight="1" x14ac:dyDescent="0.2">
      <c r="A27" s="90" t="s">
        <v>189</v>
      </c>
      <c r="B27" s="91" t="s">
        <v>13</v>
      </c>
      <c r="C27" s="92">
        <v>1500</v>
      </c>
      <c r="D27" s="22">
        <f>Grundlagendaten!G47</f>
        <v>0</v>
      </c>
    </row>
    <row r="28" spans="1:6" ht="12.75" customHeight="1" x14ac:dyDescent="0.2">
      <c r="A28" s="20" t="s">
        <v>241</v>
      </c>
      <c r="B28" s="58" t="s">
        <v>14</v>
      </c>
      <c r="C28" s="50" t="s">
        <v>143</v>
      </c>
      <c r="D28" s="26">
        <f>IF(Grundlagendaten!C47&lt;0,-Grundlagendaten!C47,Grundlagendaten!C47)</f>
        <v>0</v>
      </c>
    </row>
    <row r="29" spans="1:6" x14ac:dyDescent="0.2">
      <c r="A29" s="16" t="s">
        <v>291</v>
      </c>
      <c r="B29" s="54"/>
      <c r="C29" s="17"/>
      <c r="D29" s="27">
        <f>D27-D28</f>
        <v>0</v>
      </c>
    </row>
    <row r="30" spans="1:6" x14ac:dyDescent="0.2">
      <c r="A30" s="16"/>
      <c r="B30" s="54"/>
      <c r="C30" s="17"/>
      <c r="D30" s="45"/>
    </row>
    <row r="31" spans="1:6" x14ac:dyDescent="0.2">
      <c r="A31" s="20" t="s">
        <v>240</v>
      </c>
      <c r="B31" s="58" t="s">
        <v>14</v>
      </c>
      <c r="C31" s="50" t="s">
        <v>201</v>
      </c>
      <c r="D31" s="49">
        <f>Grundlagendaten!G64</f>
        <v>0</v>
      </c>
    </row>
    <row r="32" spans="1:6" x14ac:dyDescent="0.2">
      <c r="A32" s="16" t="s">
        <v>292</v>
      </c>
      <c r="B32" s="54"/>
      <c r="C32" s="17"/>
      <c r="D32" s="27">
        <f>D27-D31</f>
        <v>0</v>
      </c>
    </row>
    <row r="34" spans="1:4" x14ac:dyDescent="0.2">
      <c r="A34" s="16" t="s">
        <v>172</v>
      </c>
      <c r="B34" s="54"/>
      <c r="C34" s="17"/>
      <c r="D34" s="111" t="str">
        <f>IF(D32&lt;&gt;0,D29/D32,"")</f>
        <v/>
      </c>
    </row>
    <row r="35" spans="1:4" x14ac:dyDescent="0.2">
      <c r="A35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242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243</v>
      </c>
      <c r="B12" s="55"/>
      <c r="C12" s="21"/>
      <c r="D12" s="22">
        <f>IF(Grundlagendaten!C48&lt;&gt;0,IF(Grundlagendaten!C48&lt;0,Grundlagendaten!C48,-Grundlagendaten!C48),IF(Grundlagendaten!G65&lt;&gt;0,IF(Grundlagendaten!G65&lt;0,-Grundlagendaten!G65,Grundlagendaten!G65),0))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Grundlagendaten!C59+Grundlagendaten!C69+Grundlagendaten!C89+Grundlagendaten!C79+Grundlagendaten!C99</f>
        <v>0</v>
      </c>
    </row>
    <row r="14" spans="1:6" s="12" customFormat="1" x14ac:dyDescent="0.2">
      <c r="A14" s="23" t="s">
        <v>25</v>
      </c>
      <c r="B14" s="53" t="s">
        <v>13</v>
      </c>
      <c r="C14" s="24">
        <v>366</v>
      </c>
      <c r="D14" s="110">
        <f>Grundlagendaten!C115</f>
        <v>0</v>
      </c>
    </row>
    <row r="15" spans="1:6" x14ac:dyDescent="0.2">
      <c r="A15" s="16" t="s">
        <v>55</v>
      </c>
      <c r="B15" s="54"/>
      <c r="C15" s="17"/>
      <c r="D15" s="27">
        <f>SUM(D12:D14)</f>
        <v>0</v>
      </c>
    </row>
    <row r="17" spans="1:6" x14ac:dyDescent="0.2">
      <c r="A17" s="20" t="s">
        <v>59</v>
      </c>
      <c r="B17" s="52" t="s">
        <v>13</v>
      </c>
      <c r="C17" s="21">
        <v>690</v>
      </c>
      <c r="D17" s="22">
        <f>Grundlagendaten!G131</f>
        <v>0</v>
      </c>
    </row>
    <row r="18" spans="1:6" x14ac:dyDescent="0.2">
      <c r="A18" s="23" t="s">
        <v>60</v>
      </c>
      <c r="B18" s="53" t="s">
        <v>14</v>
      </c>
      <c r="C18" s="24">
        <v>590</v>
      </c>
      <c r="D18" s="26">
        <f>Grundlagendaten!C131</f>
        <v>0</v>
      </c>
    </row>
    <row r="19" spans="1:6" x14ac:dyDescent="0.2">
      <c r="A19" s="16" t="s">
        <v>61</v>
      </c>
      <c r="B19" s="54"/>
      <c r="C19" s="17"/>
      <c r="D19" s="27">
        <f>D17-D18</f>
        <v>0</v>
      </c>
    </row>
    <row r="21" spans="1:6" x14ac:dyDescent="0.2">
      <c r="A21" s="16" t="s">
        <v>67</v>
      </c>
      <c r="B21" s="54"/>
      <c r="C21" s="17"/>
      <c r="D21" s="111" t="e">
        <f>IF(AND(D19=0,D15&gt;0),1,IF(AND(D19=0,D15&lt;0),-0.01,IF(AND(D19&lt;0,D15&gt;0),1,IF(AND(D19&lt;0,D15&lt;0),-0.01,D15/D19))))</f>
        <v>#DIV/0!</v>
      </c>
      <c r="E21" s="121"/>
      <c r="F21" s="121" t="s">
        <v>341</v>
      </c>
    </row>
    <row r="22" spans="1:6" x14ac:dyDescent="0.2">
      <c r="A22" s="13" t="s">
        <v>62</v>
      </c>
      <c r="E22" s="123">
        <v>1</v>
      </c>
      <c r="F22" s="124" t="s">
        <v>366</v>
      </c>
    </row>
    <row r="23" spans="1:6" x14ac:dyDescent="0.2">
      <c r="E23" s="123">
        <v>-0.01</v>
      </c>
      <c r="F23" s="124" t="s">
        <v>342</v>
      </c>
    </row>
    <row r="25" spans="1:6" ht="15" x14ac:dyDescent="0.25">
      <c r="A25" s="18" t="s">
        <v>168</v>
      </c>
    </row>
    <row r="27" spans="1:6" ht="12.75" customHeight="1" x14ac:dyDescent="0.2">
      <c r="A27" s="90" t="s">
        <v>190</v>
      </c>
      <c r="B27" s="91" t="s">
        <v>13</v>
      </c>
      <c r="C27" s="92" t="s">
        <v>307</v>
      </c>
      <c r="D27" s="22">
        <f>Grundlagendaten!G48</f>
        <v>0</v>
      </c>
    </row>
    <row r="28" spans="1:6" ht="12.75" customHeight="1" x14ac:dyDescent="0.2">
      <c r="A28" s="20" t="s">
        <v>107</v>
      </c>
      <c r="B28" s="58" t="s">
        <v>14</v>
      </c>
      <c r="C28" s="50" t="s">
        <v>143</v>
      </c>
      <c r="D28" s="26">
        <f>IF(Grundlagendaten!C48&lt;0,-Grundlagendaten!C48,Grundlagendaten!C48)</f>
        <v>0</v>
      </c>
    </row>
    <row r="29" spans="1:6" x14ac:dyDescent="0.2">
      <c r="A29" s="16" t="s">
        <v>291</v>
      </c>
      <c r="B29" s="54"/>
      <c r="C29" s="17"/>
      <c r="D29" s="27">
        <f>D27-D28</f>
        <v>0</v>
      </c>
    </row>
    <row r="30" spans="1:6" x14ac:dyDescent="0.2">
      <c r="A30" s="16"/>
      <c r="B30" s="54"/>
      <c r="C30" s="17"/>
      <c r="D30" s="45"/>
    </row>
    <row r="31" spans="1:6" x14ac:dyDescent="0.2">
      <c r="A31" s="20" t="s">
        <v>117</v>
      </c>
      <c r="B31" s="58" t="s">
        <v>14</v>
      </c>
      <c r="C31" s="50" t="s">
        <v>201</v>
      </c>
      <c r="D31" s="49">
        <f>Grundlagendaten!G65</f>
        <v>0</v>
      </c>
    </row>
    <row r="32" spans="1:6" x14ac:dyDescent="0.2">
      <c r="A32" s="16" t="s">
        <v>292</v>
      </c>
      <c r="B32" s="54"/>
      <c r="C32" s="17"/>
      <c r="D32" s="27">
        <f>D27-D31</f>
        <v>0</v>
      </c>
    </row>
    <row r="34" spans="1:4" x14ac:dyDescent="0.2">
      <c r="A34" s="16" t="s">
        <v>172</v>
      </c>
      <c r="B34" s="54"/>
      <c r="C34" s="17"/>
      <c r="D34" s="111" t="str">
        <f>IF(D32&lt;&gt;0,D29/D32,"")</f>
        <v/>
      </c>
    </row>
    <row r="35" spans="1:4" x14ac:dyDescent="0.2">
      <c r="A35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244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245</v>
      </c>
      <c r="B12" s="55"/>
      <c r="C12" s="21"/>
      <c r="D12" s="22">
        <f>IF(Grundlagendaten!C49&lt;&gt;0,IF(Grundlagendaten!C49&lt;0,Grundlagendaten!C49,-Grundlagendaten!C49),IF(Grundlagendaten!G66&lt;&gt;0,IF(Grundlagendaten!G66&lt;0,-Grundlagendaten!G66,Grundlagendaten!G66),0))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Grundlagendaten!C60+Grundlagendaten!C70+Grundlagendaten!C90+Grundlagendaten!C80+Grundlagendaten!C100</f>
        <v>0</v>
      </c>
    </row>
    <row r="14" spans="1:6" s="12" customFormat="1" x14ac:dyDescent="0.2">
      <c r="A14" s="23" t="s">
        <v>25</v>
      </c>
      <c r="B14" s="53" t="s">
        <v>13</v>
      </c>
      <c r="C14" s="23">
        <v>366</v>
      </c>
      <c r="D14" s="110">
        <f>Grundlagendaten!C116</f>
        <v>0</v>
      </c>
    </row>
    <row r="15" spans="1:6" x14ac:dyDescent="0.2">
      <c r="A15" s="16" t="s">
        <v>55</v>
      </c>
      <c r="B15" s="54"/>
      <c r="C15" s="17"/>
      <c r="D15" s="27">
        <f>SUM(D12:D14)</f>
        <v>0</v>
      </c>
    </row>
    <row r="17" spans="1:6" x14ac:dyDescent="0.2">
      <c r="A17" s="20" t="s">
        <v>59</v>
      </c>
      <c r="B17" s="52" t="s">
        <v>13</v>
      </c>
      <c r="C17" s="21">
        <v>690</v>
      </c>
      <c r="D17" s="22">
        <f>Grundlagendaten!G132</f>
        <v>0</v>
      </c>
    </row>
    <row r="18" spans="1:6" x14ac:dyDescent="0.2">
      <c r="A18" s="23" t="s">
        <v>60</v>
      </c>
      <c r="B18" s="53" t="s">
        <v>14</v>
      </c>
      <c r="C18" s="24">
        <v>590</v>
      </c>
      <c r="D18" s="26">
        <f>Grundlagendaten!C132</f>
        <v>0</v>
      </c>
    </row>
    <row r="19" spans="1:6" x14ac:dyDescent="0.2">
      <c r="A19" s="16" t="s">
        <v>61</v>
      </c>
      <c r="B19" s="54"/>
      <c r="C19" s="17"/>
      <c r="D19" s="27">
        <f>D17-D18</f>
        <v>0</v>
      </c>
    </row>
    <row r="21" spans="1:6" x14ac:dyDescent="0.2">
      <c r="A21" s="16" t="s">
        <v>67</v>
      </c>
      <c r="B21" s="54"/>
      <c r="C21" s="17"/>
      <c r="D21" s="111" t="e">
        <f>IF(AND(D19=0,D15&gt;0),1,IF(AND(D19=0,D15&lt;0),-0.01,IF(AND(D19&lt;0,D15&gt;0),1,IF(AND(D19&lt;0,D15&lt;0),-0.01,D15/D19))))</f>
        <v>#DIV/0!</v>
      </c>
      <c r="E21" s="121"/>
      <c r="F21" s="121" t="s">
        <v>341</v>
      </c>
    </row>
    <row r="22" spans="1:6" x14ac:dyDescent="0.2">
      <c r="A22" s="13" t="s">
        <v>62</v>
      </c>
      <c r="E22" s="123">
        <v>1</v>
      </c>
      <c r="F22" s="124" t="s">
        <v>366</v>
      </c>
    </row>
    <row r="23" spans="1:6" x14ac:dyDescent="0.2">
      <c r="E23" s="123">
        <v>-0.01</v>
      </c>
      <c r="F23" s="124" t="s">
        <v>342</v>
      </c>
    </row>
    <row r="25" spans="1:6" ht="15" x14ac:dyDescent="0.25">
      <c r="A25" s="18" t="s">
        <v>168</v>
      </c>
    </row>
    <row r="27" spans="1:6" ht="12.75" customHeight="1" x14ac:dyDescent="0.2">
      <c r="A27" s="90" t="s">
        <v>191</v>
      </c>
      <c r="B27" s="91" t="s">
        <v>13</v>
      </c>
      <c r="C27" s="92" t="s">
        <v>307</v>
      </c>
      <c r="D27" s="22">
        <f>Grundlagendaten!G49</f>
        <v>0</v>
      </c>
    </row>
    <row r="28" spans="1:6" ht="12.75" customHeight="1" x14ac:dyDescent="0.2">
      <c r="A28" s="20" t="s">
        <v>108</v>
      </c>
      <c r="B28" s="58" t="s">
        <v>14</v>
      </c>
      <c r="C28" s="50" t="s">
        <v>143</v>
      </c>
      <c r="D28" s="26">
        <f>IF(Grundlagendaten!C49&lt;0,-Grundlagendaten!C49,Grundlagendaten!C49)</f>
        <v>0</v>
      </c>
    </row>
    <row r="29" spans="1:6" x14ac:dyDescent="0.2">
      <c r="A29" s="16" t="s">
        <v>291</v>
      </c>
      <c r="B29" s="54"/>
      <c r="C29" s="17"/>
      <c r="D29" s="27">
        <f>D27-D28</f>
        <v>0</v>
      </c>
    </row>
    <row r="30" spans="1:6" x14ac:dyDescent="0.2">
      <c r="A30" s="16"/>
      <c r="B30" s="54"/>
      <c r="C30" s="17"/>
      <c r="D30" s="45"/>
    </row>
    <row r="31" spans="1:6" x14ac:dyDescent="0.2">
      <c r="A31" s="20" t="s">
        <v>118</v>
      </c>
      <c r="B31" s="58" t="s">
        <v>14</v>
      </c>
      <c r="C31" s="50" t="s">
        <v>201</v>
      </c>
      <c r="D31" s="49">
        <f>Grundlagendaten!G66</f>
        <v>0</v>
      </c>
    </row>
    <row r="32" spans="1:6" x14ac:dyDescent="0.2">
      <c r="A32" s="16" t="s">
        <v>292</v>
      </c>
      <c r="B32" s="54"/>
      <c r="C32" s="17"/>
      <c r="D32" s="27">
        <f>D27-D31</f>
        <v>0</v>
      </c>
    </row>
    <row r="34" spans="1:4" x14ac:dyDescent="0.2">
      <c r="A34" s="16" t="s">
        <v>172</v>
      </c>
      <c r="B34" s="54"/>
      <c r="C34" s="17"/>
      <c r="D34" s="111" t="str">
        <f>IF(D32&lt;&gt;0,D29/D32,"")</f>
        <v/>
      </c>
    </row>
    <row r="35" spans="1:4" x14ac:dyDescent="0.2">
      <c r="A35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246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247</v>
      </c>
      <c r="B12" s="55"/>
      <c r="C12" s="21"/>
      <c r="D12" s="22">
        <f>IF(Grundlagendaten!C50&lt;&gt;0,IF(Grundlagendaten!C50&lt;0,Grundlagendaten!C50,-Grundlagendaten!C50),IF(Grundlagendaten!G67&lt;&gt;0,IF(Grundlagendaten!G67&lt;0,-Grundlagendaten!G67,Grundlagendaten!G67),0))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Grundlagendaten!C61+Grundlagendaten!C71+Grundlagendaten!C91+Grundlagendaten!C81+Grundlagendaten!C101</f>
        <v>0</v>
      </c>
    </row>
    <row r="14" spans="1:6" s="12" customFormat="1" x14ac:dyDescent="0.2">
      <c r="A14" s="23" t="s">
        <v>25</v>
      </c>
      <c r="B14" s="53" t="s">
        <v>13</v>
      </c>
      <c r="C14" s="24">
        <v>366</v>
      </c>
      <c r="D14" s="110">
        <f>Grundlagendaten!C117</f>
        <v>0</v>
      </c>
    </row>
    <row r="15" spans="1:6" x14ac:dyDescent="0.2">
      <c r="A15" s="16" t="s">
        <v>55</v>
      </c>
      <c r="B15" s="54"/>
      <c r="C15" s="17"/>
      <c r="D15" s="27">
        <f>SUM(D12:D14)</f>
        <v>0</v>
      </c>
    </row>
    <row r="17" spans="1:6" x14ac:dyDescent="0.2">
      <c r="A17" s="20" t="s">
        <v>59</v>
      </c>
      <c r="B17" s="52" t="s">
        <v>13</v>
      </c>
      <c r="C17" s="21">
        <v>690</v>
      </c>
      <c r="D17" s="22">
        <f>Grundlagendaten!G133</f>
        <v>0</v>
      </c>
    </row>
    <row r="18" spans="1:6" x14ac:dyDescent="0.2">
      <c r="A18" s="23" t="s">
        <v>60</v>
      </c>
      <c r="B18" s="53" t="s">
        <v>14</v>
      </c>
      <c r="C18" s="24">
        <v>590</v>
      </c>
      <c r="D18" s="26">
        <f>Grundlagendaten!C133</f>
        <v>0</v>
      </c>
    </row>
    <row r="19" spans="1:6" x14ac:dyDescent="0.2">
      <c r="A19" s="16" t="s">
        <v>61</v>
      </c>
      <c r="B19" s="54"/>
      <c r="C19" s="17"/>
      <c r="D19" s="27">
        <f>D17-D18</f>
        <v>0</v>
      </c>
    </row>
    <row r="21" spans="1:6" x14ac:dyDescent="0.2">
      <c r="A21" s="16" t="s">
        <v>67</v>
      </c>
      <c r="B21" s="54"/>
      <c r="C21" s="17"/>
      <c r="D21" s="111" t="e">
        <f>IF(AND(D19=0,D15&gt;0),1,IF(AND(D19=0,D15&lt;0),-0.01,IF(AND(D19&lt;0,D15&gt;0),1,IF(AND(D19&lt;0,D15&lt;0),-0.01,D15/D19))))</f>
        <v>#DIV/0!</v>
      </c>
      <c r="E21" s="121"/>
      <c r="F21" s="121" t="s">
        <v>341</v>
      </c>
    </row>
    <row r="22" spans="1:6" x14ac:dyDescent="0.2">
      <c r="A22" s="13" t="s">
        <v>62</v>
      </c>
      <c r="E22" s="123">
        <v>1</v>
      </c>
      <c r="F22" s="124" t="s">
        <v>366</v>
      </c>
    </row>
    <row r="23" spans="1:6" x14ac:dyDescent="0.2">
      <c r="E23" s="123">
        <v>-0.01</v>
      </c>
      <c r="F23" s="124" t="s">
        <v>342</v>
      </c>
    </row>
    <row r="25" spans="1:6" ht="15" x14ac:dyDescent="0.25">
      <c r="A25" s="18" t="s">
        <v>168</v>
      </c>
    </row>
    <row r="27" spans="1:6" ht="12.75" customHeight="1" x14ac:dyDescent="0.2">
      <c r="A27" s="90" t="s">
        <v>192</v>
      </c>
      <c r="B27" s="91" t="s">
        <v>13</v>
      </c>
      <c r="C27" s="92" t="s">
        <v>307</v>
      </c>
      <c r="D27" s="22">
        <f>Grundlagendaten!G50</f>
        <v>0</v>
      </c>
    </row>
    <row r="28" spans="1:6" ht="12.75" customHeight="1" x14ac:dyDescent="0.2">
      <c r="A28" s="20" t="s">
        <v>109</v>
      </c>
      <c r="B28" s="58" t="s">
        <v>14</v>
      </c>
      <c r="C28" s="50" t="s">
        <v>143</v>
      </c>
      <c r="D28" s="26">
        <f>IF(Grundlagendaten!C50&lt;0,-Grundlagendaten!C50,Grundlagendaten!C50)</f>
        <v>0</v>
      </c>
    </row>
    <row r="29" spans="1:6" x14ac:dyDescent="0.2">
      <c r="A29" s="16" t="s">
        <v>291</v>
      </c>
      <c r="B29" s="54"/>
      <c r="C29" s="17"/>
      <c r="D29" s="27">
        <f>D27-D28</f>
        <v>0</v>
      </c>
    </row>
    <row r="30" spans="1:6" x14ac:dyDescent="0.2">
      <c r="A30" s="16"/>
      <c r="B30" s="54"/>
      <c r="C30" s="17"/>
      <c r="D30" s="45"/>
    </row>
    <row r="31" spans="1:6" x14ac:dyDescent="0.2">
      <c r="A31" s="20" t="s">
        <v>119</v>
      </c>
      <c r="B31" s="58" t="s">
        <v>14</v>
      </c>
      <c r="C31" s="50" t="s">
        <v>201</v>
      </c>
      <c r="D31" s="49">
        <f>Grundlagendaten!G67</f>
        <v>0</v>
      </c>
    </row>
    <row r="32" spans="1:6" x14ac:dyDescent="0.2">
      <c r="A32" s="16" t="s">
        <v>292</v>
      </c>
      <c r="B32" s="54"/>
      <c r="C32" s="17"/>
      <c r="D32" s="27">
        <f>D27-D31</f>
        <v>0</v>
      </c>
    </row>
    <row r="34" spans="1:4" x14ac:dyDescent="0.2">
      <c r="A34" s="16" t="s">
        <v>172</v>
      </c>
      <c r="B34" s="54"/>
      <c r="C34" s="17"/>
      <c r="D34" s="111" t="str">
        <f>IF(D32&lt;&gt;0,D29/D32,"")</f>
        <v/>
      </c>
    </row>
    <row r="35" spans="1:4" x14ac:dyDescent="0.2">
      <c r="A35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248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249</v>
      </c>
      <c r="B12" s="55"/>
      <c r="C12" s="21"/>
      <c r="D12" s="22">
        <f>IF(Grundlagendaten!C51&lt;&gt;0,IF(Grundlagendaten!C51&lt;0,Grundlagendaten!C51,-Grundlagendaten!C51),IF(Grundlagendaten!G68&lt;&gt;0,IF(Grundlagendaten!G68&lt;0,-Grundlagendaten!G68,Grundlagendaten!G68),0))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Grundlagendaten!C62+Grundlagendaten!C72+Grundlagendaten!C92+Grundlagendaten!C82+Grundlagendaten!C102</f>
        <v>0</v>
      </c>
    </row>
    <row r="14" spans="1:6" s="12" customFormat="1" x14ac:dyDescent="0.2">
      <c r="A14" s="23" t="s">
        <v>25</v>
      </c>
      <c r="B14" s="53" t="s">
        <v>13</v>
      </c>
      <c r="C14" s="24">
        <v>366</v>
      </c>
      <c r="D14" s="110">
        <f>Grundlagendaten!C118</f>
        <v>0</v>
      </c>
    </row>
    <row r="15" spans="1:6" x14ac:dyDescent="0.2">
      <c r="A15" s="16" t="s">
        <v>55</v>
      </c>
      <c r="B15" s="54"/>
      <c r="C15" s="17"/>
      <c r="D15" s="27">
        <f>SUM(D12:D14)</f>
        <v>0</v>
      </c>
    </row>
    <row r="17" spans="1:6" x14ac:dyDescent="0.2">
      <c r="A17" s="20" t="s">
        <v>59</v>
      </c>
      <c r="B17" s="52" t="s">
        <v>13</v>
      </c>
      <c r="C17" s="21">
        <v>690</v>
      </c>
      <c r="D17" s="22">
        <f>Grundlagendaten!G134</f>
        <v>0</v>
      </c>
    </row>
    <row r="18" spans="1:6" x14ac:dyDescent="0.2">
      <c r="A18" s="23" t="s">
        <v>60</v>
      </c>
      <c r="B18" s="53" t="s">
        <v>14</v>
      </c>
      <c r="C18" s="24">
        <v>590</v>
      </c>
      <c r="D18" s="26">
        <f>Grundlagendaten!C134</f>
        <v>0</v>
      </c>
    </row>
    <row r="19" spans="1:6" x14ac:dyDescent="0.2">
      <c r="A19" s="16" t="s">
        <v>61</v>
      </c>
      <c r="B19" s="54"/>
      <c r="C19" s="17"/>
      <c r="D19" s="27">
        <f>D17-D18</f>
        <v>0</v>
      </c>
    </row>
    <row r="21" spans="1:6" x14ac:dyDescent="0.2">
      <c r="A21" s="16" t="s">
        <v>67</v>
      </c>
      <c r="B21" s="54"/>
      <c r="C21" s="17"/>
      <c r="D21" s="111" t="e">
        <f>IF(AND(D19=0,D15&gt;0),1,IF(AND(D19=0,D15&lt;0),-0.01,IF(AND(D19&lt;0,D15&gt;0),1,IF(AND(D19&lt;0,D15&lt;0),-0.01,D15/D19))))</f>
        <v>#DIV/0!</v>
      </c>
      <c r="E21" s="121"/>
      <c r="F21" s="121" t="s">
        <v>341</v>
      </c>
    </row>
    <row r="22" spans="1:6" x14ac:dyDescent="0.2">
      <c r="A22" s="13" t="s">
        <v>62</v>
      </c>
      <c r="E22" s="123">
        <v>1</v>
      </c>
      <c r="F22" s="124" t="s">
        <v>366</v>
      </c>
    </row>
    <row r="23" spans="1:6" x14ac:dyDescent="0.2">
      <c r="E23" s="123">
        <v>-0.01</v>
      </c>
      <c r="F23" s="124" t="s">
        <v>342</v>
      </c>
    </row>
    <row r="25" spans="1:6" ht="15" x14ac:dyDescent="0.25">
      <c r="A25" s="18" t="s">
        <v>168</v>
      </c>
    </row>
    <row r="27" spans="1:6" ht="12.75" customHeight="1" x14ac:dyDescent="0.2">
      <c r="A27" s="90" t="s">
        <v>193</v>
      </c>
      <c r="B27" s="91" t="s">
        <v>13</v>
      </c>
      <c r="C27" s="92" t="s">
        <v>307</v>
      </c>
      <c r="D27" s="22">
        <f>Grundlagendaten!G51</f>
        <v>0</v>
      </c>
    </row>
    <row r="28" spans="1:6" ht="12.75" customHeight="1" x14ac:dyDescent="0.2">
      <c r="A28" s="20" t="s">
        <v>110</v>
      </c>
      <c r="B28" s="58" t="s">
        <v>14</v>
      </c>
      <c r="C28" s="50" t="s">
        <v>143</v>
      </c>
      <c r="D28" s="26">
        <f>IF(Grundlagendaten!C51&lt;0,-Grundlagendaten!C51,Grundlagendaten!C51)</f>
        <v>0</v>
      </c>
    </row>
    <row r="29" spans="1:6" x14ac:dyDescent="0.2">
      <c r="A29" s="16" t="s">
        <v>291</v>
      </c>
      <c r="B29" s="54"/>
      <c r="C29" s="17"/>
      <c r="D29" s="27">
        <f>D27-D28</f>
        <v>0</v>
      </c>
    </row>
    <row r="30" spans="1:6" x14ac:dyDescent="0.2">
      <c r="A30" s="16"/>
      <c r="B30" s="54"/>
      <c r="C30" s="17"/>
      <c r="D30" s="45"/>
    </row>
    <row r="31" spans="1:6" x14ac:dyDescent="0.2">
      <c r="A31" s="20" t="s">
        <v>120</v>
      </c>
      <c r="B31" s="58" t="s">
        <v>14</v>
      </c>
      <c r="C31" s="50" t="s">
        <v>201</v>
      </c>
      <c r="D31" s="49">
        <f>Grundlagendaten!G68</f>
        <v>0</v>
      </c>
    </row>
    <row r="32" spans="1:6" x14ac:dyDescent="0.2">
      <c r="A32" s="16" t="s">
        <v>292</v>
      </c>
      <c r="B32" s="54"/>
      <c r="C32" s="17"/>
      <c r="D32" s="27">
        <f>D27-D31</f>
        <v>0</v>
      </c>
    </row>
    <row r="34" spans="1:4" x14ac:dyDescent="0.2">
      <c r="A34" s="16" t="s">
        <v>172</v>
      </c>
      <c r="B34" s="54"/>
      <c r="C34" s="17"/>
      <c r="D34" s="111" t="str">
        <f>IF(D32&lt;&gt;0,D29/D32,"")</f>
        <v/>
      </c>
    </row>
    <row r="35" spans="1:4" x14ac:dyDescent="0.2">
      <c r="A35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"/>
  <dimension ref="A1:E22"/>
  <sheetViews>
    <sheetView zoomScaleNormal="100" workbookViewId="0">
      <selection activeCell="D22" sqref="D22"/>
    </sheetView>
  </sheetViews>
  <sheetFormatPr baseColWidth="10" defaultRowHeight="12.75" x14ac:dyDescent="0.2"/>
  <cols>
    <col min="2" max="2" width="39.140625" bestFit="1" customWidth="1"/>
    <col min="5" max="5" width="35.28515625" bestFit="1" customWidth="1"/>
  </cols>
  <sheetData>
    <row r="1" spans="1:5" ht="15.75" x14ac:dyDescent="0.25">
      <c r="A1" s="2" t="s">
        <v>43</v>
      </c>
    </row>
    <row r="2" spans="1:5" ht="15.75" x14ac:dyDescent="0.25">
      <c r="A2" s="2"/>
    </row>
    <row r="3" spans="1:5" ht="15.75" x14ac:dyDescent="0.25">
      <c r="A3" s="2" t="s">
        <v>15</v>
      </c>
    </row>
    <row r="5" spans="1:5" ht="20.100000000000001" customHeight="1" x14ac:dyDescent="0.2">
      <c r="A5" s="9" t="s">
        <v>17</v>
      </c>
      <c r="B5" s="9" t="s">
        <v>2</v>
      </c>
      <c r="D5" s="9" t="s">
        <v>17</v>
      </c>
      <c r="E5" s="9" t="s">
        <v>3</v>
      </c>
    </row>
    <row r="6" spans="1:5" ht="20.100000000000001" customHeight="1" x14ac:dyDescent="0.2">
      <c r="A6" s="3"/>
      <c r="B6" s="3"/>
      <c r="D6" s="3">
        <v>2068</v>
      </c>
      <c r="E6" s="3" t="s">
        <v>42</v>
      </c>
    </row>
    <row r="9" spans="1:5" ht="15.75" x14ac:dyDescent="0.25">
      <c r="A9" s="2" t="s">
        <v>16</v>
      </c>
    </row>
    <row r="11" spans="1:5" ht="20.100000000000001" customHeight="1" x14ac:dyDescent="0.2">
      <c r="A11" s="9" t="s">
        <v>17</v>
      </c>
      <c r="B11" s="9" t="s">
        <v>6</v>
      </c>
      <c r="D11" s="9" t="s">
        <v>17</v>
      </c>
      <c r="E11" s="9" t="s">
        <v>7</v>
      </c>
    </row>
    <row r="12" spans="1:5" ht="20.100000000000001" customHeight="1" x14ac:dyDescent="0.2">
      <c r="A12" s="4">
        <v>380</v>
      </c>
      <c r="B12" s="5" t="s">
        <v>47</v>
      </c>
      <c r="D12" s="4">
        <v>466</v>
      </c>
      <c r="E12" s="5" t="s">
        <v>44</v>
      </c>
    </row>
    <row r="13" spans="1:5" ht="25.5" x14ac:dyDescent="0.2">
      <c r="A13" s="4">
        <v>381</v>
      </c>
      <c r="B13" s="5" t="s">
        <v>48</v>
      </c>
      <c r="D13" s="4">
        <v>487</v>
      </c>
      <c r="E13" s="11" t="s">
        <v>46</v>
      </c>
    </row>
    <row r="14" spans="1:5" x14ac:dyDescent="0.2">
      <c r="A14" s="4">
        <v>3840</v>
      </c>
      <c r="B14" s="5" t="s">
        <v>49</v>
      </c>
      <c r="D14" s="4"/>
      <c r="E14" s="4"/>
    </row>
    <row r="15" spans="1:5" x14ac:dyDescent="0.2">
      <c r="A15" s="4">
        <v>386</v>
      </c>
      <c r="B15" s="5" t="s">
        <v>50</v>
      </c>
      <c r="D15" s="4"/>
      <c r="E15" s="4"/>
    </row>
    <row r="16" spans="1:5" ht="25.5" x14ac:dyDescent="0.2">
      <c r="A16" s="3">
        <v>387</v>
      </c>
      <c r="B16" s="10" t="s">
        <v>45</v>
      </c>
      <c r="D16" s="3"/>
      <c r="E16" s="3"/>
    </row>
    <row r="19" spans="1:5" ht="15.75" x14ac:dyDescent="0.25">
      <c r="A19" s="2" t="s">
        <v>10</v>
      </c>
    </row>
    <row r="21" spans="1:5" ht="20.100000000000001" customHeight="1" x14ac:dyDescent="0.2">
      <c r="A21" s="9" t="s">
        <v>17</v>
      </c>
      <c r="B21" s="9" t="s">
        <v>11</v>
      </c>
      <c r="D21" s="9" t="s">
        <v>17</v>
      </c>
      <c r="E21" s="9" t="s">
        <v>12</v>
      </c>
    </row>
    <row r="22" spans="1:5" ht="25.5" x14ac:dyDescent="0.2">
      <c r="A22" s="3">
        <v>57</v>
      </c>
      <c r="B22" s="10" t="s">
        <v>56</v>
      </c>
      <c r="D22" s="3">
        <v>67</v>
      </c>
      <c r="E22" s="10" t="s">
        <v>56</v>
      </c>
    </row>
  </sheetData>
  <pageMargins left="0.7" right="0.7" top="0.78740157499999996" bottom="0.78740157499999996" header="0.3" footer="0.3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G144"/>
  <sheetViews>
    <sheetView tabSelected="1" view="pageLayout" topLeftCell="A121" zoomScaleNormal="100" workbookViewId="0">
      <selection activeCell="F142" sqref="F142"/>
    </sheetView>
  </sheetViews>
  <sheetFormatPr baseColWidth="10" defaultRowHeight="12.75" x14ac:dyDescent="0.2"/>
  <cols>
    <col min="2" max="2" width="56.7109375" customWidth="1"/>
    <col min="3" max="3" width="14.7109375" style="6" bestFit="1" customWidth="1"/>
    <col min="4" max="4" width="5" customWidth="1"/>
    <col min="6" max="6" width="55.42578125" customWidth="1"/>
    <col min="7" max="7" width="14.28515625" style="6" bestFit="1" customWidth="1"/>
  </cols>
  <sheetData>
    <row r="1" spans="1:7" ht="15.75" x14ac:dyDescent="0.25">
      <c r="A1" s="2" t="s">
        <v>97</v>
      </c>
    </row>
    <row r="3" spans="1:7" ht="14.25" x14ac:dyDescent="0.2">
      <c r="A3" t="s">
        <v>0</v>
      </c>
      <c r="B3" s="39"/>
      <c r="C3" s="41" t="s">
        <v>1</v>
      </c>
      <c r="D3" s="40"/>
      <c r="F3" s="37" t="s">
        <v>329</v>
      </c>
      <c r="G3" s="125" t="s">
        <v>365</v>
      </c>
    </row>
    <row r="5" spans="1:7" ht="15.75" x14ac:dyDescent="0.25">
      <c r="A5" s="2" t="s">
        <v>15</v>
      </c>
    </row>
    <row r="7" spans="1:7" ht="20.100000000000001" customHeight="1" x14ac:dyDescent="0.2">
      <c r="A7" s="7" t="s">
        <v>17</v>
      </c>
      <c r="B7" s="7" t="s">
        <v>2</v>
      </c>
      <c r="C7" s="8" t="s">
        <v>194</v>
      </c>
      <c r="D7" s="1"/>
      <c r="E7" s="7" t="s">
        <v>17</v>
      </c>
      <c r="F7" s="7" t="s">
        <v>3</v>
      </c>
      <c r="G7" s="8" t="s">
        <v>194</v>
      </c>
    </row>
    <row r="8" spans="1:7" ht="20.100000000000001" customHeight="1" x14ac:dyDescent="0.2">
      <c r="A8" s="74">
        <v>10</v>
      </c>
      <c r="B8" s="3" t="s">
        <v>4</v>
      </c>
      <c r="C8" s="34"/>
      <c r="E8" s="69">
        <v>20</v>
      </c>
      <c r="F8" s="4" t="s">
        <v>5</v>
      </c>
      <c r="G8" s="35"/>
    </row>
    <row r="9" spans="1:7" x14ac:dyDescent="0.2">
      <c r="E9" s="69">
        <v>200</v>
      </c>
      <c r="F9" s="5" t="s">
        <v>32</v>
      </c>
      <c r="G9" s="36"/>
    </row>
    <row r="10" spans="1:7" x14ac:dyDescent="0.2">
      <c r="E10" s="69">
        <v>201</v>
      </c>
      <c r="F10" s="5" t="s">
        <v>33</v>
      </c>
      <c r="G10" s="36"/>
    </row>
    <row r="11" spans="1:7" x14ac:dyDescent="0.2">
      <c r="E11" s="69">
        <v>2016</v>
      </c>
      <c r="F11" s="5" t="s">
        <v>34</v>
      </c>
      <c r="G11" s="36"/>
    </row>
    <row r="12" spans="1:7" x14ac:dyDescent="0.2">
      <c r="E12" s="69">
        <v>206</v>
      </c>
      <c r="F12" s="5" t="s">
        <v>35</v>
      </c>
      <c r="G12" s="36"/>
    </row>
    <row r="13" spans="1:7" x14ac:dyDescent="0.2">
      <c r="E13" s="69">
        <v>29</v>
      </c>
      <c r="F13" s="5" t="s">
        <v>281</v>
      </c>
      <c r="G13" s="36"/>
    </row>
    <row r="14" spans="1:7" x14ac:dyDescent="0.2">
      <c r="E14" s="69">
        <v>290</v>
      </c>
      <c r="F14" s="5" t="s">
        <v>287</v>
      </c>
      <c r="G14" s="36"/>
    </row>
    <row r="15" spans="1:7" x14ac:dyDescent="0.2">
      <c r="E15" s="69">
        <v>29301</v>
      </c>
      <c r="F15" s="5" t="s">
        <v>196</v>
      </c>
      <c r="G15" s="59"/>
    </row>
    <row r="16" spans="1:7" x14ac:dyDescent="0.2">
      <c r="E16" s="69">
        <v>29302</v>
      </c>
      <c r="F16" s="5" t="s">
        <v>197</v>
      </c>
      <c r="G16" s="59"/>
    </row>
    <row r="17" spans="1:7" x14ac:dyDescent="0.2">
      <c r="E17" s="70" t="s">
        <v>274</v>
      </c>
      <c r="F17" s="73" t="s">
        <v>198</v>
      </c>
      <c r="G17" s="59"/>
    </row>
    <row r="18" spans="1:7" x14ac:dyDescent="0.2">
      <c r="E18" s="70" t="s">
        <v>274</v>
      </c>
      <c r="F18" s="73" t="s">
        <v>199</v>
      </c>
      <c r="G18" s="59"/>
    </row>
    <row r="19" spans="1:7" x14ac:dyDescent="0.2">
      <c r="E19" s="74">
        <v>299</v>
      </c>
      <c r="F19" s="60" t="s">
        <v>95</v>
      </c>
      <c r="G19" s="34"/>
    </row>
    <row r="20" spans="1:7" x14ac:dyDescent="0.2">
      <c r="E20" s="14" t="s">
        <v>288</v>
      </c>
    </row>
    <row r="21" spans="1:7" ht="15.75" x14ac:dyDescent="0.25">
      <c r="A21" s="2" t="s">
        <v>16</v>
      </c>
    </row>
    <row r="23" spans="1:7" ht="20.100000000000001" customHeight="1" x14ac:dyDescent="0.2">
      <c r="A23" s="7" t="s">
        <v>17</v>
      </c>
      <c r="B23" s="7" t="s">
        <v>6</v>
      </c>
      <c r="C23" s="8" t="s">
        <v>194</v>
      </c>
      <c r="D23" s="1"/>
      <c r="E23" s="7" t="s">
        <v>17</v>
      </c>
      <c r="F23" s="7" t="s">
        <v>7</v>
      </c>
      <c r="G23" s="8" t="s">
        <v>194</v>
      </c>
    </row>
    <row r="24" spans="1:7" ht="12.75" customHeight="1" x14ac:dyDescent="0.2">
      <c r="A24" s="69">
        <v>30</v>
      </c>
      <c r="B24" s="5" t="s">
        <v>8</v>
      </c>
      <c r="C24" s="38"/>
      <c r="E24" s="69">
        <v>4</v>
      </c>
      <c r="F24" s="5" t="s">
        <v>7</v>
      </c>
      <c r="G24" s="38"/>
    </row>
    <row r="25" spans="1:7" ht="12.75" customHeight="1" x14ac:dyDescent="0.2">
      <c r="A25" s="69">
        <v>31</v>
      </c>
      <c r="B25" s="5" t="s">
        <v>36</v>
      </c>
      <c r="C25" s="38"/>
      <c r="E25" s="69">
        <v>400</v>
      </c>
      <c r="F25" s="4" t="s">
        <v>18</v>
      </c>
      <c r="G25" s="38"/>
    </row>
    <row r="26" spans="1:7" x14ac:dyDescent="0.2">
      <c r="A26" s="69">
        <v>3180</v>
      </c>
      <c r="B26" s="5" t="s">
        <v>37</v>
      </c>
      <c r="C26" s="38"/>
      <c r="E26" s="69">
        <v>401</v>
      </c>
      <c r="F26" s="4" t="s">
        <v>19</v>
      </c>
      <c r="G26" s="38"/>
    </row>
    <row r="27" spans="1:7" x14ac:dyDescent="0.2">
      <c r="A27" s="69">
        <v>33</v>
      </c>
      <c r="B27" s="4" t="s">
        <v>20</v>
      </c>
      <c r="C27" s="36"/>
      <c r="E27" s="69">
        <v>402</v>
      </c>
      <c r="F27" s="5" t="s">
        <v>277</v>
      </c>
      <c r="G27" s="38"/>
    </row>
    <row r="28" spans="1:7" x14ac:dyDescent="0.2">
      <c r="A28" s="69">
        <v>34</v>
      </c>
      <c r="B28" s="5" t="s">
        <v>38</v>
      </c>
      <c r="C28" s="38"/>
      <c r="E28" s="69">
        <v>440</v>
      </c>
      <c r="F28" s="5" t="s">
        <v>40</v>
      </c>
      <c r="G28" s="38"/>
    </row>
    <row r="29" spans="1:7" x14ac:dyDescent="0.2">
      <c r="A29" s="69">
        <v>340</v>
      </c>
      <c r="B29" s="5" t="s">
        <v>29</v>
      </c>
      <c r="C29" s="38"/>
      <c r="E29" s="69">
        <v>441</v>
      </c>
      <c r="F29" s="5" t="s">
        <v>253</v>
      </c>
      <c r="G29" s="38"/>
    </row>
    <row r="30" spans="1:7" x14ac:dyDescent="0.2">
      <c r="A30" s="69">
        <v>344</v>
      </c>
      <c r="B30" s="5" t="s">
        <v>82</v>
      </c>
      <c r="C30" s="38"/>
      <c r="E30" s="69">
        <v>442</v>
      </c>
      <c r="F30" s="5" t="s">
        <v>254</v>
      </c>
      <c r="G30" s="38"/>
    </row>
    <row r="31" spans="1:7" x14ac:dyDescent="0.2">
      <c r="A31" s="69">
        <v>35</v>
      </c>
      <c r="B31" s="4" t="s">
        <v>21</v>
      </c>
      <c r="C31" s="36"/>
      <c r="E31" s="69">
        <v>443</v>
      </c>
      <c r="F31" s="5" t="s">
        <v>255</v>
      </c>
      <c r="G31" s="38"/>
    </row>
    <row r="32" spans="1:7" x14ac:dyDescent="0.2">
      <c r="A32" s="69">
        <v>36</v>
      </c>
      <c r="B32" s="5" t="s">
        <v>39</v>
      </c>
      <c r="C32" s="38"/>
      <c r="E32" s="69">
        <v>444</v>
      </c>
      <c r="F32" s="5" t="s">
        <v>82</v>
      </c>
      <c r="G32" s="38"/>
    </row>
    <row r="33" spans="1:7" x14ac:dyDescent="0.2">
      <c r="A33" s="69">
        <v>364</v>
      </c>
      <c r="B33" s="4" t="s">
        <v>23</v>
      </c>
      <c r="C33" s="36"/>
      <c r="E33" s="68" t="s">
        <v>331</v>
      </c>
      <c r="F33" s="5" t="s">
        <v>28</v>
      </c>
      <c r="G33" s="38"/>
    </row>
    <row r="34" spans="1:7" x14ac:dyDescent="0.2">
      <c r="A34" s="69">
        <v>365</v>
      </c>
      <c r="B34" s="4" t="s">
        <v>24</v>
      </c>
      <c r="C34" s="36"/>
      <c r="E34" s="68">
        <v>45</v>
      </c>
      <c r="F34" s="5" t="s">
        <v>22</v>
      </c>
      <c r="G34" s="38"/>
    </row>
    <row r="35" spans="1:7" x14ac:dyDescent="0.2">
      <c r="A35" s="69">
        <v>366</v>
      </c>
      <c r="B35" s="5" t="s">
        <v>25</v>
      </c>
      <c r="C35" s="36"/>
      <c r="E35" s="68">
        <v>47</v>
      </c>
      <c r="F35" s="5" t="s">
        <v>9</v>
      </c>
      <c r="G35" s="36"/>
    </row>
    <row r="36" spans="1:7" x14ac:dyDescent="0.2">
      <c r="A36" s="69">
        <v>389</v>
      </c>
      <c r="B36" s="4" t="s">
        <v>26</v>
      </c>
      <c r="C36" s="36"/>
      <c r="E36" s="68">
        <v>489</v>
      </c>
      <c r="F36" s="5" t="s">
        <v>27</v>
      </c>
      <c r="G36" s="36"/>
    </row>
    <row r="37" spans="1:7" x14ac:dyDescent="0.2">
      <c r="A37" s="68" t="s">
        <v>332</v>
      </c>
      <c r="B37" s="5" t="s">
        <v>333</v>
      </c>
      <c r="C37" s="119"/>
      <c r="D37" s="120"/>
      <c r="E37" s="68" t="s">
        <v>336</v>
      </c>
      <c r="F37" s="5" t="s">
        <v>337</v>
      </c>
      <c r="G37" s="119"/>
    </row>
    <row r="38" spans="1:7" x14ac:dyDescent="0.2">
      <c r="A38" s="68" t="s">
        <v>332</v>
      </c>
      <c r="B38" s="5" t="s">
        <v>334</v>
      </c>
      <c r="C38" s="119"/>
      <c r="D38" s="120"/>
      <c r="E38" s="68" t="s">
        <v>336</v>
      </c>
      <c r="F38" s="5" t="s">
        <v>338</v>
      </c>
      <c r="G38" s="119"/>
    </row>
    <row r="39" spans="1:7" x14ac:dyDescent="0.2">
      <c r="A39" s="68" t="s">
        <v>332</v>
      </c>
      <c r="B39" s="5" t="s">
        <v>335</v>
      </c>
      <c r="C39" s="119"/>
      <c r="D39" s="120"/>
      <c r="E39" s="68" t="s">
        <v>336</v>
      </c>
      <c r="F39" s="5" t="s">
        <v>339</v>
      </c>
      <c r="G39" s="119"/>
    </row>
    <row r="40" spans="1:7" x14ac:dyDescent="0.2">
      <c r="A40" s="68" t="s">
        <v>297</v>
      </c>
      <c r="B40" s="5" t="s">
        <v>299</v>
      </c>
      <c r="C40" s="36"/>
      <c r="E40" s="69">
        <v>4896</v>
      </c>
      <c r="F40" s="5" t="s">
        <v>31</v>
      </c>
      <c r="G40" s="36"/>
    </row>
    <row r="41" spans="1:7" x14ac:dyDescent="0.2">
      <c r="A41" s="68" t="s">
        <v>298</v>
      </c>
      <c r="B41" s="5" t="s">
        <v>300</v>
      </c>
      <c r="C41" s="36"/>
      <c r="E41" s="69">
        <v>49</v>
      </c>
      <c r="F41" s="5" t="s">
        <v>30</v>
      </c>
      <c r="G41" s="36"/>
    </row>
    <row r="42" spans="1:7" x14ac:dyDescent="0.2">
      <c r="A42" s="68" t="s">
        <v>143</v>
      </c>
      <c r="B42" s="87" t="s">
        <v>102</v>
      </c>
      <c r="C42" s="36"/>
      <c r="E42" s="68" t="s">
        <v>295</v>
      </c>
      <c r="F42" s="87" t="s">
        <v>184</v>
      </c>
      <c r="G42" s="38"/>
    </row>
    <row r="43" spans="1:7" x14ac:dyDescent="0.2">
      <c r="A43" s="68" t="s">
        <v>143</v>
      </c>
      <c r="B43" s="87" t="s">
        <v>101</v>
      </c>
      <c r="C43" s="36"/>
      <c r="E43" s="68" t="s">
        <v>296</v>
      </c>
      <c r="F43" s="87" t="s">
        <v>169</v>
      </c>
      <c r="G43" s="38"/>
    </row>
    <row r="44" spans="1:7" x14ac:dyDescent="0.2">
      <c r="A44" s="86" t="s">
        <v>143</v>
      </c>
      <c r="B44" s="71" t="s">
        <v>103</v>
      </c>
      <c r="C44" s="59"/>
      <c r="E44" s="70" t="s">
        <v>185</v>
      </c>
      <c r="F44" s="73" t="s">
        <v>186</v>
      </c>
      <c r="G44" s="38"/>
    </row>
    <row r="45" spans="1:7" x14ac:dyDescent="0.2">
      <c r="A45" s="86" t="s">
        <v>143</v>
      </c>
      <c r="B45" s="71" t="s">
        <v>104</v>
      </c>
      <c r="C45" s="59"/>
      <c r="E45" s="70" t="s">
        <v>185</v>
      </c>
      <c r="F45" s="73" t="s">
        <v>187</v>
      </c>
      <c r="G45" s="38"/>
    </row>
    <row r="46" spans="1:7" x14ac:dyDescent="0.2">
      <c r="A46" s="68" t="s">
        <v>143</v>
      </c>
      <c r="B46" s="4" t="s">
        <v>105</v>
      </c>
      <c r="C46" s="126"/>
      <c r="E46" s="69">
        <v>7301</v>
      </c>
      <c r="F46" s="5" t="s">
        <v>188</v>
      </c>
      <c r="G46" s="38"/>
    </row>
    <row r="47" spans="1:7" x14ac:dyDescent="0.2">
      <c r="A47" s="70" t="s">
        <v>143</v>
      </c>
      <c r="B47" s="75" t="s">
        <v>106</v>
      </c>
      <c r="C47" s="126"/>
      <c r="E47" s="69">
        <v>1500</v>
      </c>
      <c r="F47" s="5" t="s">
        <v>189</v>
      </c>
      <c r="G47" s="38"/>
    </row>
    <row r="48" spans="1:7" x14ac:dyDescent="0.2">
      <c r="A48" s="70" t="s">
        <v>143</v>
      </c>
      <c r="B48" s="71" t="s">
        <v>107</v>
      </c>
      <c r="C48" s="126"/>
      <c r="E48" s="70" t="s">
        <v>185</v>
      </c>
      <c r="F48" s="73" t="s">
        <v>190</v>
      </c>
      <c r="G48" s="38"/>
    </row>
    <row r="49" spans="1:7" x14ac:dyDescent="0.2">
      <c r="A49" s="70" t="s">
        <v>143</v>
      </c>
      <c r="B49" s="71" t="s">
        <v>108</v>
      </c>
      <c r="C49" s="126"/>
      <c r="E49" s="70" t="s">
        <v>185</v>
      </c>
      <c r="F49" s="73" t="s">
        <v>191</v>
      </c>
      <c r="G49" s="38"/>
    </row>
    <row r="50" spans="1:7" x14ac:dyDescent="0.2">
      <c r="A50" s="70" t="s">
        <v>143</v>
      </c>
      <c r="B50" s="71" t="s">
        <v>109</v>
      </c>
      <c r="C50" s="126"/>
      <c r="E50" s="70" t="s">
        <v>185</v>
      </c>
      <c r="F50" s="73" t="s">
        <v>192</v>
      </c>
      <c r="G50" s="38"/>
    </row>
    <row r="51" spans="1:7" x14ac:dyDescent="0.2">
      <c r="A51" s="70" t="s">
        <v>143</v>
      </c>
      <c r="B51" s="71" t="s">
        <v>110</v>
      </c>
      <c r="C51" s="126"/>
      <c r="E51" s="70" t="s">
        <v>185</v>
      </c>
      <c r="F51" s="73" t="s">
        <v>193</v>
      </c>
      <c r="G51" s="38"/>
    </row>
    <row r="52" spans="1:7" x14ac:dyDescent="0.2">
      <c r="A52" s="68" t="s">
        <v>268</v>
      </c>
      <c r="B52" s="5" t="s">
        <v>261</v>
      </c>
      <c r="C52" s="126"/>
      <c r="E52" s="89" t="s">
        <v>301</v>
      </c>
      <c r="F52" s="87" t="s">
        <v>304</v>
      </c>
      <c r="G52" s="38"/>
    </row>
    <row r="53" spans="1:7" x14ac:dyDescent="0.2">
      <c r="A53" s="69" t="s">
        <v>121</v>
      </c>
      <c r="B53" s="87" t="s">
        <v>123</v>
      </c>
      <c r="C53" s="126"/>
      <c r="E53" s="89" t="s">
        <v>302</v>
      </c>
      <c r="F53" s="87" t="s">
        <v>303</v>
      </c>
      <c r="G53" s="38"/>
    </row>
    <row r="54" spans="1:7" x14ac:dyDescent="0.2">
      <c r="A54" s="69" t="s">
        <v>121</v>
      </c>
      <c r="B54" s="87" t="s">
        <v>122</v>
      </c>
      <c r="C54" s="126"/>
      <c r="E54" s="68" t="s">
        <v>260</v>
      </c>
      <c r="F54" s="5" t="s">
        <v>261</v>
      </c>
      <c r="G54" s="38"/>
    </row>
    <row r="55" spans="1:7" x14ac:dyDescent="0.2">
      <c r="A55" s="70" t="s">
        <v>121</v>
      </c>
      <c r="B55" s="71" t="s">
        <v>124</v>
      </c>
      <c r="C55" s="126"/>
      <c r="E55" s="68" t="s">
        <v>262</v>
      </c>
      <c r="F55" s="5" t="s">
        <v>263</v>
      </c>
      <c r="G55" s="38"/>
    </row>
    <row r="56" spans="1:7" x14ac:dyDescent="0.2">
      <c r="A56" s="70" t="s">
        <v>121</v>
      </c>
      <c r="B56" s="71" t="s">
        <v>125</v>
      </c>
      <c r="C56" s="126"/>
      <c r="E56" s="68" t="s">
        <v>264</v>
      </c>
      <c r="F56" s="5" t="s">
        <v>265</v>
      </c>
      <c r="G56" s="38"/>
    </row>
    <row r="57" spans="1:7" x14ac:dyDescent="0.2">
      <c r="A57" s="69" t="s">
        <v>121</v>
      </c>
      <c r="B57" s="4" t="s">
        <v>126</v>
      </c>
      <c r="C57" s="126"/>
      <c r="E57" s="68" t="s">
        <v>264</v>
      </c>
      <c r="F57" s="5" t="s">
        <v>266</v>
      </c>
      <c r="G57" s="38"/>
    </row>
    <row r="58" spans="1:7" x14ac:dyDescent="0.2">
      <c r="A58" s="69" t="s">
        <v>121</v>
      </c>
      <c r="B58" s="4" t="s">
        <v>127</v>
      </c>
      <c r="C58" s="126"/>
      <c r="E58" s="68" t="s">
        <v>264</v>
      </c>
      <c r="F58" s="5" t="s">
        <v>267</v>
      </c>
      <c r="G58" s="38"/>
    </row>
    <row r="59" spans="1:7" x14ac:dyDescent="0.2">
      <c r="A59" s="70" t="s">
        <v>121</v>
      </c>
      <c r="B59" s="71" t="s">
        <v>128</v>
      </c>
      <c r="C59" s="126"/>
      <c r="E59" s="68" t="s">
        <v>201</v>
      </c>
      <c r="F59" s="87" t="s">
        <v>112</v>
      </c>
      <c r="G59" s="38"/>
    </row>
    <row r="60" spans="1:7" x14ac:dyDescent="0.2">
      <c r="A60" s="70" t="s">
        <v>121</v>
      </c>
      <c r="B60" s="71" t="s">
        <v>129</v>
      </c>
      <c r="C60" s="126"/>
      <c r="E60" s="68" t="s">
        <v>201</v>
      </c>
      <c r="F60" s="87" t="s">
        <v>111</v>
      </c>
      <c r="G60" s="38"/>
    </row>
    <row r="61" spans="1:7" x14ac:dyDescent="0.2">
      <c r="A61" s="70" t="s">
        <v>121</v>
      </c>
      <c r="B61" s="71" t="s">
        <v>130</v>
      </c>
      <c r="C61" s="126"/>
      <c r="E61" s="86" t="s">
        <v>201</v>
      </c>
      <c r="F61" s="73" t="s">
        <v>113</v>
      </c>
      <c r="G61" s="38"/>
    </row>
    <row r="62" spans="1:7" x14ac:dyDescent="0.2">
      <c r="A62" s="70" t="s">
        <v>121</v>
      </c>
      <c r="B62" s="71" t="s">
        <v>131</v>
      </c>
      <c r="C62" s="126"/>
      <c r="E62" s="86" t="s">
        <v>201</v>
      </c>
      <c r="F62" s="73" t="s">
        <v>114</v>
      </c>
      <c r="G62" s="38"/>
    </row>
    <row r="63" spans="1:7" x14ac:dyDescent="0.2">
      <c r="A63" s="69" t="s">
        <v>152</v>
      </c>
      <c r="B63" s="87" t="s">
        <v>154</v>
      </c>
      <c r="C63" s="126"/>
      <c r="E63" s="68" t="s">
        <v>201</v>
      </c>
      <c r="F63" s="5" t="s">
        <v>115</v>
      </c>
      <c r="G63" s="38"/>
    </row>
    <row r="64" spans="1:7" x14ac:dyDescent="0.2">
      <c r="A64" s="69" t="s">
        <v>152</v>
      </c>
      <c r="B64" s="87" t="s">
        <v>153</v>
      </c>
      <c r="C64" s="126"/>
      <c r="E64" s="70" t="s">
        <v>201</v>
      </c>
      <c r="F64" s="5" t="s">
        <v>116</v>
      </c>
      <c r="G64" s="38"/>
    </row>
    <row r="65" spans="1:7" x14ac:dyDescent="0.2">
      <c r="A65" s="70" t="s">
        <v>152</v>
      </c>
      <c r="B65" s="71" t="s">
        <v>155</v>
      </c>
      <c r="C65" s="126"/>
      <c r="E65" s="70" t="s">
        <v>201</v>
      </c>
      <c r="F65" s="73" t="s">
        <v>117</v>
      </c>
      <c r="G65" s="38"/>
    </row>
    <row r="66" spans="1:7" x14ac:dyDescent="0.2">
      <c r="A66" s="70" t="s">
        <v>152</v>
      </c>
      <c r="B66" s="71" t="s">
        <v>156</v>
      </c>
      <c r="C66" s="126"/>
      <c r="E66" s="70" t="s">
        <v>201</v>
      </c>
      <c r="F66" s="73" t="s">
        <v>118</v>
      </c>
      <c r="G66" s="38"/>
    </row>
    <row r="67" spans="1:7" x14ac:dyDescent="0.2">
      <c r="A67" s="69" t="s">
        <v>152</v>
      </c>
      <c r="B67" s="4" t="s">
        <v>157</v>
      </c>
      <c r="C67" s="126"/>
      <c r="E67" s="70" t="s">
        <v>201</v>
      </c>
      <c r="F67" s="73" t="s">
        <v>119</v>
      </c>
      <c r="G67" s="38"/>
    </row>
    <row r="68" spans="1:7" x14ac:dyDescent="0.2">
      <c r="A68" s="69" t="s">
        <v>152</v>
      </c>
      <c r="B68" s="4" t="s">
        <v>158</v>
      </c>
      <c r="C68" s="126"/>
      <c r="E68" s="70" t="s">
        <v>201</v>
      </c>
      <c r="F68" s="73" t="s">
        <v>120</v>
      </c>
      <c r="G68" s="38"/>
    </row>
    <row r="69" spans="1:7" x14ac:dyDescent="0.2">
      <c r="A69" s="70" t="s">
        <v>152</v>
      </c>
      <c r="B69" s="71" t="s">
        <v>159</v>
      </c>
      <c r="C69" s="126"/>
      <c r="E69" s="68" t="s">
        <v>163</v>
      </c>
      <c r="F69" s="87" t="s">
        <v>165</v>
      </c>
      <c r="G69" s="38"/>
    </row>
    <row r="70" spans="1:7" x14ac:dyDescent="0.2">
      <c r="A70" s="70" t="s">
        <v>152</v>
      </c>
      <c r="B70" s="71" t="s">
        <v>160</v>
      </c>
      <c r="C70" s="126"/>
      <c r="E70" s="68" t="s">
        <v>163</v>
      </c>
      <c r="F70" s="87" t="s">
        <v>164</v>
      </c>
      <c r="G70" s="38"/>
    </row>
    <row r="71" spans="1:7" x14ac:dyDescent="0.2">
      <c r="A71" s="70" t="s">
        <v>152</v>
      </c>
      <c r="B71" s="71" t="s">
        <v>161</v>
      </c>
      <c r="C71" s="126"/>
      <c r="E71" s="86" t="s">
        <v>315</v>
      </c>
      <c r="F71" s="73" t="s">
        <v>166</v>
      </c>
      <c r="G71" s="38"/>
    </row>
    <row r="72" spans="1:7" x14ac:dyDescent="0.2">
      <c r="A72" s="70" t="s">
        <v>152</v>
      </c>
      <c r="B72" s="71" t="s">
        <v>162</v>
      </c>
      <c r="C72" s="126"/>
      <c r="E72" s="108" t="s">
        <v>315</v>
      </c>
      <c r="F72" s="77" t="s">
        <v>167</v>
      </c>
      <c r="G72" s="61"/>
    </row>
    <row r="73" spans="1:7" x14ac:dyDescent="0.2">
      <c r="A73" s="69" t="s">
        <v>132</v>
      </c>
      <c r="B73" s="87" t="s">
        <v>134</v>
      </c>
      <c r="C73" s="126"/>
    </row>
    <row r="74" spans="1:7" x14ac:dyDescent="0.2">
      <c r="A74" s="69" t="s">
        <v>132</v>
      </c>
      <c r="B74" s="87" t="s">
        <v>133</v>
      </c>
      <c r="C74" s="126"/>
    </row>
    <row r="75" spans="1:7" x14ac:dyDescent="0.2">
      <c r="A75" s="70" t="s">
        <v>132</v>
      </c>
      <c r="B75" s="71" t="s">
        <v>135</v>
      </c>
      <c r="C75" s="126"/>
    </row>
    <row r="76" spans="1:7" x14ac:dyDescent="0.2">
      <c r="A76" s="70" t="s">
        <v>132</v>
      </c>
      <c r="B76" s="71" t="s">
        <v>136</v>
      </c>
      <c r="C76" s="126"/>
    </row>
    <row r="77" spans="1:7" x14ac:dyDescent="0.2">
      <c r="A77" s="69" t="s">
        <v>132</v>
      </c>
      <c r="B77" s="4" t="s">
        <v>137</v>
      </c>
      <c r="C77" s="126"/>
    </row>
    <row r="78" spans="1:7" x14ac:dyDescent="0.2">
      <c r="A78" s="69" t="s">
        <v>132</v>
      </c>
      <c r="B78" s="4" t="s">
        <v>142</v>
      </c>
      <c r="C78" s="126"/>
    </row>
    <row r="79" spans="1:7" x14ac:dyDescent="0.2">
      <c r="A79" s="70" t="s">
        <v>132</v>
      </c>
      <c r="B79" s="71" t="s">
        <v>138</v>
      </c>
      <c r="C79" s="126"/>
    </row>
    <row r="80" spans="1:7" x14ac:dyDescent="0.2">
      <c r="A80" s="70" t="s">
        <v>132</v>
      </c>
      <c r="B80" s="71" t="s">
        <v>139</v>
      </c>
      <c r="C80" s="126"/>
    </row>
    <row r="81" spans="1:7" x14ac:dyDescent="0.2">
      <c r="A81" s="70" t="s">
        <v>132</v>
      </c>
      <c r="B81" s="71" t="s">
        <v>140</v>
      </c>
      <c r="C81" s="126"/>
    </row>
    <row r="82" spans="1:7" x14ac:dyDescent="0.2">
      <c r="A82" s="70" t="s">
        <v>132</v>
      </c>
      <c r="B82" s="71" t="s">
        <v>141</v>
      </c>
      <c r="C82" s="126"/>
    </row>
    <row r="83" spans="1:7" x14ac:dyDescent="0.2">
      <c r="A83" s="68" t="s">
        <v>343</v>
      </c>
      <c r="B83" s="87" t="s">
        <v>344</v>
      </c>
      <c r="C83" s="126"/>
    </row>
    <row r="84" spans="1:7" x14ac:dyDescent="0.2">
      <c r="A84" s="68" t="s">
        <v>343</v>
      </c>
      <c r="B84" s="87" t="s">
        <v>345</v>
      </c>
      <c r="C84" s="126"/>
    </row>
    <row r="85" spans="1:7" x14ac:dyDescent="0.2">
      <c r="A85" s="86" t="s">
        <v>343</v>
      </c>
      <c r="B85" s="73" t="s">
        <v>346</v>
      </c>
      <c r="C85" s="126"/>
      <c r="E85" s="30"/>
      <c r="F85" s="31"/>
      <c r="G85" s="46"/>
    </row>
    <row r="86" spans="1:7" x14ac:dyDescent="0.2">
      <c r="A86" s="86" t="s">
        <v>343</v>
      </c>
      <c r="B86" s="73" t="s">
        <v>347</v>
      </c>
      <c r="C86" s="126"/>
      <c r="E86" s="30"/>
      <c r="F86" s="31"/>
      <c r="G86" s="46"/>
    </row>
    <row r="87" spans="1:7" x14ac:dyDescent="0.2">
      <c r="A87" s="68" t="s">
        <v>343</v>
      </c>
      <c r="B87" s="5" t="s">
        <v>348</v>
      </c>
      <c r="C87" s="126"/>
      <c r="E87" s="30"/>
      <c r="F87" s="31"/>
      <c r="G87" s="46"/>
    </row>
    <row r="88" spans="1:7" x14ac:dyDescent="0.2">
      <c r="A88" s="68" t="s">
        <v>343</v>
      </c>
      <c r="B88" s="5" t="s">
        <v>349</v>
      </c>
      <c r="C88" s="126"/>
      <c r="E88" s="30"/>
      <c r="F88" s="31"/>
      <c r="G88" s="46"/>
    </row>
    <row r="89" spans="1:7" x14ac:dyDescent="0.2">
      <c r="A89" s="86" t="s">
        <v>343</v>
      </c>
      <c r="B89" s="73" t="s">
        <v>350</v>
      </c>
      <c r="C89" s="126"/>
      <c r="E89" s="30"/>
      <c r="F89" s="31"/>
      <c r="G89" s="46"/>
    </row>
    <row r="90" spans="1:7" x14ac:dyDescent="0.2">
      <c r="A90" s="86" t="s">
        <v>343</v>
      </c>
      <c r="B90" s="73" t="s">
        <v>351</v>
      </c>
      <c r="C90" s="126"/>
      <c r="E90" s="30"/>
      <c r="F90" s="31"/>
      <c r="G90" s="46"/>
    </row>
    <row r="91" spans="1:7" x14ac:dyDescent="0.2">
      <c r="A91" s="86" t="s">
        <v>343</v>
      </c>
      <c r="B91" s="73" t="s">
        <v>352</v>
      </c>
      <c r="C91" s="126"/>
      <c r="E91" s="30"/>
      <c r="F91" s="31"/>
      <c r="G91" s="46"/>
    </row>
    <row r="92" spans="1:7" x14ac:dyDescent="0.2">
      <c r="A92" s="86" t="s">
        <v>343</v>
      </c>
      <c r="B92" s="73" t="s">
        <v>353</v>
      </c>
      <c r="C92" s="126"/>
      <c r="E92" s="30"/>
      <c r="F92" s="31"/>
      <c r="G92" s="46"/>
    </row>
    <row r="93" spans="1:7" x14ac:dyDescent="0.2">
      <c r="A93" s="68" t="s">
        <v>354</v>
      </c>
      <c r="B93" s="87" t="s">
        <v>355</v>
      </c>
      <c r="C93" s="126"/>
      <c r="E93" s="30"/>
      <c r="F93" s="31"/>
      <c r="G93" s="46"/>
    </row>
    <row r="94" spans="1:7" x14ac:dyDescent="0.2">
      <c r="A94" s="68" t="s">
        <v>354</v>
      </c>
      <c r="B94" s="87" t="s">
        <v>356</v>
      </c>
      <c r="C94" s="126"/>
      <c r="E94" s="30"/>
      <c r="F94" s="31"/>
      <c r="G94" s="46"/>
    </row>
    <row r="95" spans="1:7" x14ac:dyDescent="0.2">
      <c r="A95" s="86" t="s">
        <v>354</v>
      </c>
      <c r="B95" s="73" t="s">
        <v>357</v>
      </c>
      <c r="C95" s="126"/>
      <c r="E95" s="30"/>
      <c r="F95" s="31"/>
      <c r="G95" s="46"/>
    </row>
    <row r="96" spans="1:7" x14ac:dyDescent="0.2">
      <c r="A96" s="86" t="s">
        <v>354</v>
      </c>
      <c r="B96" s="73" t="s">
        <v>358</v>
      </c>
      <c r="C96" s="126"/>
      <c r="E96" s="30"/>
      <c r="F96" s="31"/>
      <c r="G96" s="46"/>
    </row>
    <row r="97" spans="1:7" x14ac:dyDescent="0.2">
      <c r="A97" s="68" t="s">
        <v>354</v>
      </c>
      <c r="B97" s="5" t="s">
        <v>359</v>
      </c>
      <c r="C97" s="126"/>
      <c r="E97" s="30"/>
      <c r="F97" s="31"/>
      <c r="G97" s="46"/>
    </row>
    <row r="98" spans="1:7" x14ac:dyDescent="0.2">
      <c r="A98" s="68" t="s">
        <v>354</v>
      </c>
      <c r="B98" s="5" t="s">
        <v>360</v>
      </c>
      <c r="C98" s="126"/>
      <c r="E98" s="30"/>
      <c r="F98" s="31"/>
      <c r="G98" s="46"/>
    </row>
    <row r="99" spans="1:7" x14ac:dyDescent="0.2">
      <c r="A99" s="86" t="s">
        <v>354</v>
      </c>
      <c r="B99" s="73" t="s">
        <v>361</v>
      </c>
      <c r="C99" s="126"/>
      <c r="E99" s="30"/>
      <c r="F99" s="31"/>
      <c r="G99" s="46"/>
    </row>
    <row r="100" spans="1:7" x14ac:dyDescent="0.2">
      <c r="A100" s="86" t="s">
        <v>354</v>
      </c>
      <c r="B100" s="73" t="s">
        <v>362</v>
      </c>
      <c r="C100" s="126"/>
      <c r="E100" s="30"/>
      <c r="F100" s="31"/>
      <c r="G100" s="46"/>
    </row>
    <row r="101" spans="1:7" x14ac:dyDescent="0.2">
      <c r="A101" s="86" t="s">
        <v>354</v>
      </c>
      <c r="B101" s="73" t="s">
        <v>363</v>
      </c>
      <c r="C101" s="126"/>
      <c r="E101" s="30"/>
      <c r="F101" s="31"/>
      <c r="G101" s="46"/>
    </row>
    <row r="102" spans="1:7" x14ac:dyDescent="0.2">
      <c r="A102" s="86" t="s">
        <v>354</v>
      </c>
      <c r="B102" s="73" t="s">
        <v>364</v>
      </c>
      <c r="C102" s="126"/>
      <c r="E102" s="30"/>
      <c r="F102" s="31"/>
      <c r="G102" s="46"/>
    </row>
    <row r="103" spans="1:7" x14ac:dyDescent="0.2">
      <c r="A103" s="69" t="s">
        <v>148</v>
      </c>
      <c r="B103" s="87" t="s">
        <v>145</v>
      </c>
      <c r="C103" s="126"/>
      <c r="E103" s="30"/>
      <c r="F103" s="31"/>
      <c r="G103" s="46"/>
    </row>
    <row r="104" spans="1:7" x14ac:dyDescent="0.2">
      <c r="A104" s="69" t="s">
        <v>148</v>
      </c>
      <c r="B104" s="87" t="s">
        <v>144</v>
      </c>
      <c r="C104" s="126"/>
      <c r="E104" s="30"/>
      <c r="F104" s="31"/>
      <c r="G104" s="46"/>
    </row>
    <row r="105" spans="1:7" x14ac:dyDescent="0.2">
      <c r="A105" s="86" t="s">
        <v>314</v>
      </c>
      <c r="B105" s="73" t="s">
        <v>146</v>
      </c>
      <c r="C105" s="126"/>
      <c r="E105" s="30"/>
      <c r="F105" s="31"/>
      <c r="G105" s="46"/>
    </row>
    <row r="106" spans="1:7" x14ac:dyDescent="0.2">
      <c r="A106" s="86" t="s">
        <v>314</v>
      </c>
      <c r="B106" s="73" t="s">
        <v>147</v>
      </c>
      <c r="C106" s="126"/>
      <c r="E106" s="30"/>
      <c r="F106" s="31"/>
      <c r="G106" s="46"/>
    </row>
    <row r="107" spans="1:7" x14ac:dyDescent="0.2">
      <c r="A107" s="68" t="s">
        <v>149</v>
      </c>
      <c r="B107" s="87" t="s">
        <v>151</v>
      </c>
      <c r="C107" s="126"/>
      <c r="E107" s="30"/>
      <c r="F107" s="31"/>
      <c r="G107" s="46"/>
    </row>
    <row r="108" spans="1:7" x14ac:dyDescent="0.2">
      <c r="A108" s="68" t="s">
        <v>149</v>
      </c>
      <c r="B108" s="87" t="s">
        <v>150</v>
      </c>
      <c r="C108" s="126"/>
      <c r="E108" s="30"/>
      <c r="F108" s="31"/>
      <c r="G108" s="46"/>
    </row>
    <row r="109" spans="1:7" x14ac:dyDescent="0.2">
      <c r="A109" s="68" t="s">
        <v>309</v>
      </c>
      <c r="B109" s="87" t="s">
        <v>310</v>
      </c>
      <c r="C109" s="126"/>
      <c r="E109" s="30"/>
      <c r="F109" s="31"/>
      <c r="G109" s="46"/>
    </row>
    <row r="110" spans="1:7" x14ac:dyDescent="0.2">
      <c r="A110" s="68" t="s">
        <v>309</v>
      </c>
      <c r="B110" s="87" t="s">
        <v>311</v>
      </c>
      <c r="C110" s="126"/>
      <c r="E110" s="30"/>
      <c r="F110" s="31"/>
      <c r="G110" s="46"/>
    </row>
    <row r="111" spans="1:7" x14ac:dyDescent="0.2">
      <c r="A111" s="68" t="s">
        <v>309</v>
      </c>
      <c r="B111" s="73" t="s">
        <v>318</v>
      </c>
      <c r="C111" s="126"/>
      <c r="E111" s="30"/>
      <c r="F111" s="31"/>
      <c r="G111" s="46"/>
    </row>
    <row r="112" spans="1:7" x14ac:dyDescent="0.2">
      <c r="A112" s="68" t="s">
        <v>309</v>
      </c>
      <c r="B112" s="73" t="s">
        <v>319</v>
      </c>
      <c r="C112" s="126"/>
      <c r="E112" s="30"/>
      <c r="F112" s="31"/>
      <c r="G112" s="46"/>
    </row>
    <row r="113" spans="1:7" x14ac:dyDescent="0.2">
      <c r="A113" s="68" t="s">
        <v>309</v>
      </c>
      <c r="B113" s="5" t="s">
        <v>320</v>
      </c>
      <c r="C113" s="126"/>
      <c r="E113" s="30"/>
      <c r="F113" s="31"/>
      <c r="G113" s="46"/>
    </row>
    <row r="114" spans="1:7" x14ac:dyDescent="0.2">
      <c r="A114" s="68" t="s">
        <v>309</v>
      </c>
      <c r="B114" s="5" t="s">
        <v>325</v>
      </c>
      <c r="C114" s="126"/>
      <c r="E114" s="30"/>
      <c r="F114" s="31"/>
      <c r="G114" s="46"/>
    </row>
    <row r="115" spans="1:7" x14ac:dyDescent="0.2">
      <c r="A115" s="68" t="s">
        <v>309</v>
      </c>
      <c r="B115" s="73" t="s">
        <v>321</v>
      </c>
      <c r="C115" s="126"/>
      <c r="E115" s="30"/>
      <c r="F115" s="31"/>
      <c r="G115" s="46"/>
    </row>
    <row r="116" spans="1:7" x14ac:dyDescent="0.2">
      <c r="A116" s="68" t="s">
        <v>309</v>
      </c>
      <c r="B116" s="73" t="s">
        <v>322</v>
      </c>
      <c r="C116" s="126"/>
      <c r="E116" s="30"/>
      <c r="F116" s="31"/>
      <c r="G116" s="46"/>
    </row>
    <row r="117" spans="1:7" x14ac:dyDescent="0.2">
      <c r="A117" s="68" t="s">
        <v>309</v>
      </c>
      <c r="B117" s="73" t="s">
        <v>323</v>
      </c>
      <c r="C117" s="126"/>
      <c r="E117" s="30"/>
      <c r="F117" s="31"/>
      <c r="G117" s="46"/>
    </row>
    <row r="118" spans="1:7" x14ac:dyDescent="0.2">
      <c r="A118" s="107" t="s">
        <v>309</v>
      </c>
      <c r="B118" s="77" t="s">
        <v>324</v>
      </c>
      <c r="C118" s="127"/>
      <c r="E118" s="30"/>
      <c r="F118" s="31"/>
      <c r="G118" s="46"/>
    </row>
    <row r="119" spans="1:7" x14ac:dyDescent="0.2">
      <c r="E119" s="30"/>
      <c r="F119" s="31"/>
      <c r="G119" s="46"/>
    </row>
    <row r="120" spans="1:7" x14ac:dyDescent="0.2">
      <c r="E120" s="30"/>
      <c r="F120" s="31"/>
      <c r="G120" s="46"/>
    </row>
    <row r="121" spans="1:7" ht="15.75" x14ac:dyDescent="0.25">
      <c r="A121" s="2" t="s">
        <v>10</v>
      </c>
      <c r="E121" s="30"/>
      <c r="F121" s="31"/>
      <c r="G121" s="46"/>
    </row>
    <row r="122" spans="1:7" x14ac:dyDescent="0.2">
      <c r="E122" s="30"/>
      <c r="F122" s="31"/>
      <c r="G122" s="46"/>
    </row>
    <row r="123" spans="1:7" x14ac:dyDescent="0.2">
      <c r="A123" s="7" t="s">
        <v>17</v>
      </c>
      <c r="B123" s="7" t="s">
        <v>11</v>
      </c>
      <c r="C123" s="8" t="s">
        <v>194</v>
      </c>
      <c r="E123" s="7" t="s">
        <v>17</v>
      </c>
      <c r="F123" s="7" t="s">
        <v>12</v>
      </c>
      <c r="G123" s="8" t="s">
        <v>194</v>
      </c>
    </row>
    <row r="124" spans="1:7" x14ac:dyDescent="0.2">
      <c r="A124" s="83">
        <v>59</v>
      </c>
      <c r="B124" s="47" t="s">
        <v>57</v>
      </c>
      <c r="C124" s="35"/>
      <c r="E124" s="83">
        <v>69</v>
      </c>
      <c r="F124" s="47" t="s">
        <v>58</v>
      </c>
      <c r="G124" s="35"/>
    </row>
    <row r="125" spans="1:7" x14ac:dyDescent="0.2">
      <c r="A125" s="68" t="s">
        <v>367</v>
      </c>
      <c r="B125" s="4" t="s">
        <v>203</v>
      </c>
      <c r="C125" s="36"/>
      <c r="E125" s="68" t="s">
        <v>213</v>
      </c>
      <c r="F125" s="4" t="s">
        <v>214</v>
      </c>
      <c r="G125" s="36"/>
    </row>
    <row r="126" spans="1:7" x14ac:dyDescent="0.2">
      <c r="A126" s="68" t="s">
        <v>367</v>
      </c>
      <c r="B126" s="4" t="s">
        <v>204</v>
      </c>
      <c r="C126" s="36"/>
      <c r="E126" s="68" t="s">
        <v>213</v>
      </c>
      <c r="F126" s="4" t="s">
        <v>215</v>
      </c>
      <c r="G126" s="36"/>
    </row>
    <row r="127" spans="1:7" x14ac:dyDescent="0.2">
      <c r="A127" s="70" t="s">
        <v>367</v>
      </c>
      <c r="B127" s="78" t="s">
        <v>205</v>
      </c>
      <c r="C127" s="36"/>
      <c r="E127" s="70" t="s">
        <v>213</v>
      </c>
      <c r="F127" s="71" t="s">
        <v>217</v>
      </c>
      <c r="G127" s="36"/>
    </row>
    <row r="128" spans="1:7" x14ac:dyDescent="0.2">
      <c r="A128" s="70" t="s">
        <v>367</v>
      </c>
      <c r="B128" s="78" t="s">
        <v>206</v>
      </c>
      <c r="C128" s="36"/>
      <c r="E128" s="70" t="s">
        <v>213</v>
      </c>
      <c r="F128" s="71" t="s">
        <v>218</v>
      </c>
      <c r="G128" s="36"/>
    </row>
    <row r="129" spans="1:7" x14ac:dyDescent="0.2">
      <c r="A129" s="69" t="s">
        <v>367</v>
      </c>
      <c r="B129" s="4" t="s">
        <v>207</v>
      </c>
      <c r="C129" s="36"/>
      <c r="E129" s="68" t="s">
        <v>289</v>
      </c>
      <c r="F129" s="4" t="s">
        <v>216</v>
      </c>
      <c r="G129" s="36"/>
    </row>
    <row r="130" spans="1:7" x14ac:dyDescent="0.2">
      <c r="A130" s="69" t="s">
        <v>367</v>
      </c>
      <c r="B130" s="4" t="s">
        <v>208</v>
      </c>
      <c r="C130" s="36"/>
      <c r="E130" s="70" t="s">
        <v>213</v>
      </c>
      <c r="F130" s="4" t="s">
        <v>228</v>
      </c>
      <c r="G130" s="36"/>
    </row>
    <row r="131" spans="1:7" x14ac:dyDescent="0.2">
      <c r="A131" s="70" t="s">
        <v>367</v>
      </c>
      <c r="B131" s="71" t="s">
        <v>209</v>
      </c>
      <c r="C131" s="36"/>
      <c r="E131" s="70" t="s">
        <v>213</v>
      </c>
      <c r="F131" s="71" t="s">
        <v>219</v>
      </c>
      <c r="G131" s="36"/>
    </row>
    <row r="132" spans="1:7" x14ac:dyDescent="0.2">
      <c r="A132" s="70" t="s">
        <v>367</v>
      </c>
      <c r="B132" s="71" t="s">
        <v>210</v>
      </c>
      <c r="C132" s="36"/>
      <c r="E132" s="70" t="s">
        <v>213</v>
      </c>
      <c r="F132" s="71" t="s">
        <v>220</v>
      </c>
      <c r="G132" s="36"/>
    </row>
    <row r="133" spans="1:7" ht="12.75" customHeight="1" x14ac:dyDescent="0.2">
      <c r="A133" s="70" t="s">
        <v>367</v>
      </c>
      <c r="B133" s="71" t="s">
        <v>211</v>
      </c>
      <c r="C133" s="36"/>
      <c r="E133" s="70" t="s">
        <v>213</v>
      </c>
      <c r="F133" s="71" t="s">
        <v>221</v>
      </c>
      <c r="G133" s="36"/>
    </row>
    <row r="134" spans="1:7" ht="12.75" customHeight="1" x14ac:dyDescent="0.2">
      <c r="A134" s="76" t="s">
        <v>367</v>
      </c>
      <c r="B134" s="72" t="s">
        <v>212</v>
      </c>
      <c r="C134" s="34"/>
      <c r="E134" s="76" t="s">
        <v>213</v>
      </c>
      <c r="F134" s="72" t="s">
        <v>222</v>
      </c>
      <c r="G134" s="34"/>
    </row>
    <row r="135" spans="1:7" x14ac:dyDescent="0.2">
      <c r="A135" s="30"/>
      <c r="B135" s="31"/>
      <c r="C135" s="46"/>
    </row>
    <row r="136" spans="1:7" x14ac:dyDescent="0.2">
      <c r="A136" s="30"/>
      <c r="B136" s="31"/>
      <c r="C136" s="46"/>
    </row>
    <row r="137" spans="1:7" ht="15.75" x14ac:dyDescent="0.25">
      <c r="A137" s="2" t="s">
        <v>176</v>
      </c>
    </row>
    <row r="138" spans="1:7" ht="20.100000000000001" customHeight="1" x14ac:dyDescent="0.2"/>
    <row r="139" spans="1:7" ht="20.100000000000001" customHeight="1" x14ac:dyDescent="0.2">
      <c r="A139" s="7"/>
      <c r="B139" s="7" t="s">
        <v>11</v>
      </c>
      <c r="C139" s="8" t="s">
        <v>194</v>
      </c>
      <c r="F139" s="12"/>
    </row>
    <row r="140" spans="1:7" ht="20.100000000000001" customHeight="1" x14ac:dyDescent="0.2">
      <c r="A140" s="84"/>
      <c r="B140" s="87" t="s">
        <v>178</v>
      </c>
      <c r="C140" s="36"/>
      <c r="F140" s="12"/>
    </row>
    <row r="141" spans="1:7" ht="20.100000000000001" customHeight="1" x14ac:dyDescent="0.2">
      <c r="A141" s="84"/>
      <c r="B141" s="87" t="s">
        <v>177</v>
      </c>
      <c r="C141" s="36"/>
      <c r="F141" s="12"/>
    </row>
    <row r="142" spans="1:7" ht="20.100000000000001" customHeight="1" x14ac:dyDescent="0.2">
      <c r="A142" s="84"/>
      <c r="B142" s="71" t="s">
        <v>182</v>
      </c>
      <c r="C142" s="36"/>
      <c r="F142" s="12"/>
    </row>
    <row r="143" spans="1:7" ht="16.5" customHeight="1" x14ac:dyDescent="0.2">
      <c r="A143" s="85"/>
      <c r="B143" s="72" t="s">
        <v>183</v>
      </c>
      <c r="C143" s="34"/>
    </row>
    <row r="144" spans="1:7" ht="54" customHeight="1" x14ac:dyDescent="0.2">
      <c r="A144" s="128" t="s">
        <v>330</v>
      </c>
      <c r="B144" s="128"/>
      <c r="C144" s="128"/>
      <c r="E144" s="48"/>
    </row>
  </sheetData>
  <mergeCells count="1">
    <mergeCell ref="A144:C144"/>
  </mergeCells>
  <pageMargins left="0.90551181102362199" right="0.31496062992126" top="0.55118110236220497" bottom="5.1181101999999999E-2" header="0.31496062992126" footer="0.31496062992126"/>
  <pageSetup paperSize="8" scale="75" orientation="portrait" r:id="rId1"/>
  <ignoredErrors>
    <ignoredError sqref="E33:E53 A37:A41 E1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/>
  <dimension ref="A1:L167"/>
  <sheetViews>
    <sheetView zoomScaleNormal="100" workbookViewId="0">
      <selection activeCell="F48" sqref="F48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0.7109375" style="14" customWidth="1"/>
    <col min="4" max="4" width="15.7109375" style="6" customWidth="1"/>
    <col min="6" max="6" width="11.42578125" customWidth="1"/>
  </cols>
  <sheetData>
    <row r="1" spans="1:4" x14ac:dyDescent="0.2">
      <c r="A1" s="37" t="s">
        <v>0</v>
      </c>
      <c r="C1" s="17" t="str">
        <f>IF(Grundlagendaten!B3&lt;&gt;0,Grundlagendaten!B3,"")</f>
        <v/>
      </c>
    </row>
    <row r="2" spans="1:4" x14ac:dyDescent="0.2">
      <c r="A2" s="37"/>
    </row>
    <row r="3" spans="1:4" x14ac:dyDescent="0.2">
      <c r="A3" s="37" t="s">
        <v>1</v>
      </c>
      <c r="C3" s="43" t="str">
        <f>IF(Grundlagendaten!D3&lt;&gt;0,Grundlagendaten!D3,"")</f>
        <v/>
      </c>
    </row>
    <row r="5" spans="1:4" x14ac:dyDescent="0.2">
      <c r="A5" s="37" t="s">
        <v>326</v>
      </c>
      <c r="C5" s="44" t="str">
        <f>IF(Grundlagendaten!G3&lt;&gt;0,Grundlagendaten!G3,"")</f>
        <v xml:space="preserve"> </v>
      </c>
    </row>
    <row r="7" spans="1:4" ht="15.75" x14ac:dyDescent="0.25">
      <c r="A7" s="2" t="s">
        <v>256</v>
      </c>
    </row>
    <row r="9" spans="1:4" x14ac:dyDescent="0.2">
      <c r="C9" s="28" t="s">
        <v>17</v>
      </c>
      <c r="D9" s="29" t="s">
        <v>54</v>
      </c>
    </row>
    <row r="10" spans="1:4" ht="15" x14ac:dyDescent="0.25">
      <c r="A10" s="18" t="s">
        <v>64</v>
      </c>
    </row>
    <row r="11" spans="1:4" x14ac:dyDescent="0.2">
      <c r="C11" s="19"/>
      <c r="D11" s="15"/>
    </row>
    <row r="12" spans="1:4" x14ac:dyDescent="0.2">
      <c r="A12" s="20" t="s">
        <v>5</v>
      </c>
      <c r="B12" s="52" t="s">
        <v>13</v>
      </c>
      <c r="C12" s="21">
        <v>20</v>
      </c>
      <c r="D12" s="112">
        <f>Grundlagendaten!G8</f>
        <v>0</v>
      </c>
    </row>
    <row r="13" spans="1:4" x14ac:dyDescent="0.2">
      <c r="A13" s="23" t="s">
        <v>4</v>
      </c>
      <c r="B13" s="53" t="s">
        <v>14</v>
      </c>
      <c r="C13" s="24">
        <v>10</v>
      </c>
      <c r="D13" s="113">
        <f>Grundlagendaten!C8</f>
        <v>0</v>
      </c>
    </row>
    <row r="14" spans="1:4" x14ac:dyDescent="0.2">
      <c r="A14" s="16" t="s">
        <v>51</v>
      </c>
      <c r="B14" s="54"/>
      <c r="C14" s="17"/>
      <c r="D14" s="114">
        <f>D12-D13</f>
        <v>0</v>
      </c>
    </row>
    <row r="15" spans="1:4" x14ac:dyDescent="0.2">
      <c r="D15" s="115"/>
    </row>
    <row r="16" spans="1:4" x14ac:dyDescent="0.2">
      <c r="A16" s="20" t="s">
        <v>52</v>
      </c>
      <c r="B16" s="52" t="s">
        <v>13</v>
      </c>
      <c r="C16" s="21">
        <v>400</v>
      </c>
      <c r="D16" s="112">
        <f>Grundlagendaten!G25</f>
        <v>0</v>
      </c>
    </row>
    <row r="17" spans="1:11" x14ac:dyDescent="0.2">
      <c r="A17" s="23" t="s">
        <v>53</v>
      </c>
      <c r="B17" s="53" t="s">
        <v>13</v>
      </c>
      <c r="C17" s="24">
        <v>401</v>
      </c>
      <c r="D17" s="116">
        <f>Grundlagendaten!G26</f>
        <v>0</v>
      </c>
      <c r="F17" s="79"/>
      <c r="G17" s="79"/>
      <c r="H17" s="79"/>
      <c r="I17" s="79"/>
      <c r="J17" s="79"/>
    </row>
    <row r="18" spans="1:11" x14ac:dyDescent="0.2">
      <c r="A18" s="20" t="s">
        <v>269</v>
      </c>
      <c r="B18" s="58" t="s">
        <v>94</v>
      </c>
      <c r="C18" s="50" t="s">
        <v>270</v>
      </c>
      <c r="D18" s="112">
        <f>-Grundlagendaten!C52+Grundlagendaten!G54</f>
        <v>0</v>
      </c>
      <c r="F18" s="79"/>
      <c r="G18" s="79"/>
      <c r="H18" s="79"/>
      <c r="I18" s="79"/>
      <c r="J18" s="79"/>
    </row>
    <row r="19" spans="1:11" x14ac:dyDescent="0.2">
      <c r="A19" s="20" t="s">
        <v>263</v>
      </c>
      <c r="B19" s="58" t="s">
        <v>13</v>
      </c>
      <c r="C19" s="21">
        <v>4621.5</v>
      </c>
      <c r="D19" s="112">
        <f>Grundlagendaten!G55</f>
        <v>0</v>
      </c>
      <c r="F19" s="79"/>
      <c r="G19" s="79"/>
      <c r="H19" s="79"/>
      <c r="I19" s="79"/>
      <c r="J19" s="79"/>
    </row>
    <row r="20" spans="1:11" x14ac:dyDescent="0.2">
      <c r="A20" s="20" t="s">
        <v>265</v>
      </c>
      <c r="B20" s="58" t="s">
        <v>13</v>
      </c>
      <c r="C20" s="21">
        <v>4621.6000000000004</v>
      </c>
      <c r="D20" s="112">
        <f>Grundlagendaten!G56</f>
        <v>0</v>
      </c>
      <c r="F20" s="79"/>
      <c r="G20" s="79"/>
      <c r="H20" s="79"/>
      <c r="I20" s="79"/>
      <c r="J20" s="79"/>
    </row>
    <row r="21" spans="1:11" x14ac:dyDescent="0.2">
      <c r="A21" s="20" t="s">
        <v>266</v>
      </c>
      <c r="B21" s="58" t="s">
        <v>13</v>
      </c>
      <c r="C21" s="21">
        <v>4621.6000000000004</v>
      </c>
      <c r="D21" s="112">
        <f>Grundlagendaten!G57</f>
        <v>0</v>
      </c>
      <c r="F21" s="79"/>
      <c r="G21" s="79"/>
      <c r="H21" s="79"/>
      <c r="I21" s="79"/>
      <c r="J21" s="79"/>
    </row>
    <row r="22" spans="1:11" x14ac:dyDescent="0.2">
      <c r="A22" s="23" t="s">
        <v>271</v>
      </c>
      <c r="B22" s="53" t="s">
        <v>13</v>
      </c>
      <c r="C22" s="24">
        <v>4621.6000000000004</v>
      </c>
      <c r="D22" s="116">
        <f>Grundlagendaten!G58</f>
        <v>0</v>
      </c>
      <c r="F22" s="79"/>
      <c r="G22" s="79"/>
      <c r="H22" s="79"/>
      <c r="I22" s="79"/>
      <c r="J22" s="79"/>
    </row>
    <row r="23" spans="1:11" x14ac:dyDescent="0.2">
      <c r="A23" s="16" t="s">
        <v>272</v>
      </c>
      <c r="B23" s="54"/>
      <c r="C23" s="17"/>
      <c r="D23" s="114">
        <f>SUM(D16:D22)</f>
        <v>0</v>
      </c>
      <c r="F23" s="79"/>
      <c r="G23" s="79"/>
      <c r="H23" s="79"/>
      <c r="I23" s="79"/>
      <c r="J23" s="79"/>
    </row>
    <row r="24" spans="1:11" x14ac:dyDescent="0.2">
      <c r="F24" s="79"/>
      <c r="G24" s="79"/>
      <c r="H24" s="79"/>
      <c r="I24" s="79"/>
      <c r="J24" s="79"/>
    </row>
    <row r="25" spans="1:11" x14ac:dyDescent="0.2">
      <c r="A25" s="16" t="s">
        <v>65</v>
      </c>
      <c r="B25" s="54"/>
      <c r="C25" s="17"/>
      <c r="D25" s="111" t="str">
        <f>IF(D23&lt;&gt;0,D14/D23,"")</f>
        <v/>
      </c>
      <c r="F25" s="79"/>
      <c r="G25" s="79"/>
      <c r="H25" s="79"/>
      <c r="I25" s="79"/>
      <c r="J25" s="79"/>
    </row>
    <row r="26" spans="1:11" x14ac:dyDescent="0.2">
      <c r="A26" s="13" t="s">
        <v>273</v>
      </c>
      <c r="F26" s="79"/>
      <c r="G26" s="79"/>
      <c r="H26" s="79"/>
      <c r="I26" s="79"/>
      <c r="J26" s="79"/>
    </row>
    <row r="27" spans="1:11" x14ac:dyDescent="0.2">
      <c r="F27" s="79"/>
      <c r="G27" s="79"/>
      <c r="H27" s="79"/>
      <c r="I27" s="79"/>
      <c r="J27" s="79"/>
    </row>
    <row r="28" spans="1:11" x14ac:dyDescent="0.2">
      <c r="F28" s="79"/>
      <c r="G28" s="79"/>
      <c r="H28" s="79"/>
      <c r="I28" s="79"/>
      <c r="J28" s="79"/>
    </row>
    <row r="29" spans="1:11" ht="15" x14ac:dyDescent="0.25">
      <c r="A29" s="18" t="s">
        <v>66</v>
      </c>
      <c r="F29" s="79"/>
      <c r="G29" s="79"/>
      <c r="H29" s="79"/>
      <c r="I29" s="79"/>
      <c r="J29" s="79"/>
    </row>
    <row r="30" spans="1:11" x14ac:dyDescent="0.2">
      <c r="F30" s="80"/>
      <c r="G30" s="79"/>
      <c r="H30" s="79"/>
      <c r="I30" s="79"/>
      <c r="J30" s="79"/>
    </row>
    <row r="31" spans="1:11" x14ac:dyDescent="0.2">
      <c r="A31" s="20" t="s">
        <v>275</v>
      </c>
      <c r="B31" s="55"/>
      <c r="C31" s="21">
        <v>90</v>
      </c>
      <c r="D31" s="67">
        <f>IF(Grundlagendaten!C40&lt;&gt;0,IF(Grundlagendaten!C40&lt;0,Grundlagendaten!C40,-Grundlagendaten!C40),Grundlagendaten!G52)+IF(Grundlagendaten!C41&lt;&gt;0,IF(Grundlagendaten!C41&lt;0,Grundlagendaten!C41,-Grundlagendaten!C41),Grundlagendaten!G53)+IF(Grundlagendaten!C42&lt;&gt;0,IF(Grundlagendaten!C42&lt;0,Grundlagendaten!C42,-Grundlagendaten!C42),Grundlagendaten!G59)+IF(Grundlagendaten!C43&lt;&gt;0,IF(Grundlagendaten!C43&lt;0,Grundlagendaten!C43,-Grundlagendaten!C43),Grundlagendaten!G60)+IF(Grundlagendaten!C44&lt;&gt;0,IF(Grundlagendaten!C44&lt;0,Grundlagendaten!C44,-Grundlagendaten!C44),Grundlagendaten!G61)+IF(Grundlagendaten!C45&lt;&gt;0,IF(Grundlagendaten!C45&lt;0,Grundlagendaten!C45,-Grundlagendaten!C45),Grundlagendaten!G62)+IF(Grundlagendaten!C46&lt;&gt;0,IF(Grundlagendaten!C46&lt;0,Grundlagendaten!C46,-Grundlagendaten!C46),Grundlagendaten!G63)+IF(Grundlagendaten!C47&lt;&gt;0,IF(Grundlagendaten!C47&lt;0,Grundlagendaten!C47,-Grundlagendaten!C47),Grundlagendaten!G64)+IF(Grundlagendaten!C48&lt;&gt;0,IF(Grundlagendaten!C48&lt;0,Grundlagendaten!C48,-Grundlagendaten!C48),Grundlagendaten!G65)+IF(Grundlagendaten!C49&lt;&gt;0,IF(Grundlagendaten!C49&lt;0,Grundlagendaten!C49,-Grundlagendaten!C49),Grundlagendaten!G66)+IF(Grundlagendaten!C50&lt;&gt;0,IF(Grundlagendaten!C50&lt;0,Grundlagendaten!C50,-Grundlagendaten!C50),Grundlagendaten!G67)+IF(Grundlagendaten!C51&lt;&gt;0,IF(Grundlagendaten!C51&lt;0,Grundlagendaten!C51,-Grundlagendaten!C51),Grundlagendaten!G68)</f>
        <v>0</v>
      </c>
      <c r="F31" s="81"/>
      <c r="G31" s="79"/>
      <c r="H31" s="79"/>
      <c r="I31" s="79"/>
      <c r="J31" s="79"/>
      <c r="K31" s="66"/>
    </row>
    <row r="32" spans="1:11" x14ac:dyDescent="0.2">
      <c r="A32" s="23" t="s">
        <v>20</v>
      </c>
      <c r="B32" s="53" t="s">
        <v>13</v>
      </c>
      <c r="C32" s="24">
        <v>33</v>
      </c>
      <c r="D32" s="25">
        <f>Grundlagendaten!C27</f>
        <v>0</v>
      </c>
      <c r="F32" s="81"/>
      <c r="G32" s="80"/>
      <c r="H32" s="79"/>
      <c r="I32" s="79"/>
      <c r="J32" s="79"/>
      <c r="K32" s="66"/>
    </row>
    <row r="33" spans="1:12" x14ac:dyDescent="0.2">
      <c r="A33" s="23" t="s">
        <v>21</v>
      </c>
      <c r="B33" s="53" t="s">
        <v>13</v>
      </c>
      <c r="C33" s="24">
        <v>35</v>
      </c>
      <c r="D33" s="25">
        <f>Grundlagendaten!C31</f>
        <v>0</v>
      </c>
      <c r="F33" s="81"/>
      <c r="G33" s="80"/>
      <c r="H33" s="79"/>
      <c r="I33" s="79"/>
      <c r="J33" s="79"/>
      <c r="K33" s="66"/>
    </row>
    <row r="34" spans="1:12" x14ac:dyDescent="0.2">
      <c r="A34" s="23" t="s">
        <v>22</v>
      </c>
      <c r="B34" s="53" t="s">
        <v>14</v>
      </c>
      <c r="C34" s="24">
        <v>45</v>
      </c>
      <c r="D34" s="25">
        <f>Grundlagendaten!G34</f>
        <v>0</v>
      </c>
      <c r="F34" s="81"/>
      <c r="G34" s="80"/>
      <c r="H34" s="79"/>
      <c r="I34" s="79"/>
      <c r="J34" s="79"/>
      <c r="K34" s="66"/>
      <c r="L34" s="66"/>
    </row>
    <row r="35" spans="1:12" x14ac:dyDescent="0.2">
      <c r="A35" s="23" t="s">
        <v>23</v>
      </c>
      <c r="B35" s="53" t="s">
        <v>13</v>
      </c>
      <c r="C35" s="24">
        <v>364</v>
      </c>
      <c r="D35" s="25">
        <f>Grundlagendaten!C33</f>
        <v>0</v>
      </c>
      <c r="F35" s="79"/>
      <c r="G35" s="79"/>
      <c r="H35" s="79"/>
      <c r="I35" s="79"/>
      <c r="J35" s="79"/>
    </row>
    <row r="36" spans="1:12" x14ac:dyDescent="0.2">
      <c r="A36" s="23" t="s">
        <v>24</v>
      </c>
      <c r="B36" s="53" t="s">
        <v>13</v>
      </c>
      <c r="C36" s="24">
        <v>365</v>
      </c>
      <c r="D36" s="25">
        <f>Grundlagendaten!C34</f>
        <v>0</v>
      </c>
      <c r="F36" s="79"/>
      <c r="G36" s="79"/>
      <c r="H36" s="79"/>
      <c r="I36" s="79"/>
      <c r="J36" s="79"/>
    </row>
    <row r="37" spans="1:12" x14ac:dyDescent="0.2">
      <c r="A37" s="23" t="s">
        <v>25</v>
      </c>
      <c r="B37" s="53" t="s">
        <v>13</v>
      </c>
      <c r="C37" s="24">
        <v>366</v>
      </c>
      <c r="D37" s="25">
        <f>Grundlagendaten!C35</f>
        <v>0</v>
      </c>
      <c r="F37" s="79"/>
      <c r="G37" s="79"/>
      <c r="H37" s="79"/>
      <c r="I37" s="79"/>
      <c r="J37" s="79"/>
    </row>
    <row r="38" spans="1:12" x14ac:dyDescent="0.2">
      <c r="A38" s="23" t="s">
        <v>26</v>
      </c>
      <c r="B38" s="53" t="s">
        <v>13</v>
      </c>
      <c r="C38" s="24">
        <v>389</v>
      </c>
      <c r="D38" s="25">
        <f>Grundlagendaten!C36</f>
        <v>0</v>
      </c>
    </row>
    <row r="39" spans="1:12" x14ac:dyDescent="0.2">
      <c r="A39" s="23" t="s">
        <v>27</v>
      </c>
      <c r="B39" s="53" t="s">
        <v>14</v>
      </c>
      <c r="C39" s="24">
        <v>489</v>
      </c>
      <c r="D39" s="25">
        <f>Grundlagendaten!G$36</f>
        <v>0</v>
      </c>
    </row>
    <row r="40" spans="1:12" x14ac:dyDescent="0.2">
      <c r="A40" s="23" t="s">
        <v>28</v>
      </c>
      <c r="B40" s="53" t="s">
        <v>14</v>
      </c>
      <c r="C40" s="24">
        <v>4490</v>
      </c>
      <c r="D40" s="25">
        <f>Grundlagendaten!G33</f>
        <v>0</v>
      </c>
    </row>
    <row r="41" spans="1:12" x14ac:dyDescent="0.2">
      <c r="A41" s="16" t="s">
        <v>55</v>
      </c>
      <c r="B41" s="54"/>
      <c r="C41" s="17"/>
      <c r="D41" s="27">
        <f>SUM(D31:D33,D35:D38)-SUM(D34,D39:D40)</f>
        <v>0</v>
      </c>
    </row>
    <row r="43" spans="1:12" x14ac:dyDescent="0.2">
      <c r="A43" s="20" t="s">
        <v>59</v>
      </c>
      <c r="B43" s="52" t="s">
        <v>13</v>
      </c>
      <c r="C43" s="21">
        <v>690</v>
      </c>
      <c r="D43" s="22">
        <f>Grundlagendaten!G124</f>
        <v>0</v>
      </c>
    </row>
    <row r="44" spans="1:12" x14ac:dyDescent="0.2">
      <c r="A44" s="23" t="s">
        <v>60</v>
      </c>
      <c r="B44" s="53" t="s">
        <v>14</v>
      </c>
      <c r="C44" s="24">
        <v>590</v>
      </c>
      <c r="D44" s="26">
        <f>Grundlagendaten!C124</f>
        <v>0</v>
      </c>
    </row>
    <row r="45" spans="1:12" x14ac:dyDescent="0.2">
      <c r="A45" s="16" t="s">
        <v>61</v>
      </c>
      <c r="B45" s="54"/>
      <c r="C45" s="17"/>
      <c r="D45" s="27">
        <f>D43-D44</f>
        <v>0</v>
      </c>
    </row>
    <row r="47" spans="1:12" x14ac:dyDescent="0.2">
      <c r="A47" s="16" t="s">
        <v>67</v>
      </c>
      <c r="B47" s="54"/>
      <c r="C47" s="17"/>
      <c r="D47" s="111" t="e">
        <f>IF(AND(D45=0,D41&gt;0),1,IF(AND(D45=0,D41&lt;0),-0.01,IF(AND(D45&lt;0,D41&gt;0),1,IF(AND(D45&lt;0,D41&lt;0),-0.01,D41/D45))))</f>
        <v>#DIV/0!</v>
      </c>
      <c r="E47" s="121"/>
      <c r="F47" s="121" t="s">
        <v>341</v>
      </c>
      <c r="G47" s="121"/>
    </row>
    <row r="48" spans="1:12" x14ac:dyDescent="0.2">
      <c r="A48" s="13" t="s">
        <v>62</v>
      </c>
      <c r="E48" s="123">
        <v>1</v>
      </c>
      <c r="F48" s="124" t="s">
        <v>366</v>
      </c>
      <c r="G48" s="122"/>
    </row>
    <row r="49" spans="1:7" x14ac:dyDescent="0.2">
      <c r="E49" s="123">
        <v>-0.01</v>
      </c>
      <c r="F49" s="124" t="s">
        <v>342</v>
      </c>
      <c r="G49" s="122"/>
    </row>
    <row r="51" spans="1:7" ht="15" x14ac:dyDescent="0.25">
      <c r="A51" s="18" t="s">
        <v>63</v>
      </c>
    </row>
    <row r="53" spans="1:7" x14ac:dyDescent="0.2">
      <c r="A53" s="20" t="s">
        <v>29</v>
      </c>
      <c r="B53" s="52" t="s">
        <v>13</v>
      </c>
      <c r="C53" s="21">
        <v>340</v>
      </c>
      <c r="D53" s="22">
        <f>Grundlagendaten!C29</f>
        <v>0</v>
      </c>
    </row>
    <row r="54" spans="1:7" x14ac:dyDescent="0.2">
      <c r="A54" s="23" t="s">
        <v>40</v>
      </c>
      <c r="B54" s="53" t="s">
        <v>14</v>
      </c>
      <c r="C54" s="24">
        <v>440</v>
      </c>
      <c r="D54" s="25">
        <f>Grundlagendaten!G28</f>
        <v>0</v>
      </c>
    </row>
    <row r="55" spans="1:7" x14ac:dyDescent="0.2">
      <c r="A55" s="16" t="s">
        <v>68</v>
      </c>
      <c r="B55" s="54"/>
      <c r="C55" s="17"/>
      <c r="D55" s="27">
        <f>D53-D54</f>
        <v>0</v>
      </c>
    </row>
    <row r="57" spans="1:7" x14ac:dyDescent="0.2">
      <c r="A57" s="20" t="s">
        <v>69</v>
      </c>
      <c r="B57" s="52" t="s">
        <v>13</v>
      </c>
      <c r="C57" s="21">
        <v>4</v>
      </c>
      <c r="D57" s="22">
        <f>Grundlagendaten!G24</f>
        <v>0</v>
      </c>
    </row>
    <row r="58" spans="1:7" x14ac:dyDescent="0.2">
      <c r="A58" s="23" t="s">
        <v>9</v>
      </c>
      <c r="B58" s="53" t="s">
        <v>14</v>
      </c>
      <c r="C58" s="24">
        <v>47</v>
      </c>
      <c r="D58" s="25">
        <f>Grundlagendaten!G35</f>
        <v>0</v>
      </c>
    </row>
    <row r="59" spans="1:7" x14ac:dyDescent="0.2">
      <c r="A59" s="23" t="s">
        <v>30</v>
      </c>
      <c r="B59" s="53" t="s">
        <v>14</v>
      </c>
      <c r="C59" s="24">
        <v>49</v>
      </c>
      <c r="D59" s="25">
        <f>Grundlagendaten!G41</f>
        <v>0</v>
      </c>
    </row>
    <row r="60" spans="1:7" x14ac:dyDescent="0.2">
      <c r="A60" s="23" t="s">
        <v>27</v>
      </c>
      <c r="B60" s="53" t="s">
        <v>14</v>
      </c>
      <c r="C60" s="24">
        <v>489</v>
      </c>
      <c r="D60" s="25">
        <f>Grundlagendaten!G$36</f>
        <v>0</v>
      </c>
    </row>
    <row r="61" spans="1:7" x14ac:dyDescent="0.2">
      <c r="A61" s="32" t="s">
        <v>70</v>
      </c>
      <c r="B61" s="56" t="s">
        <v>13</v>
      </c>
      <c r="C61" s="24">
        <v>4896</v>
      </c>
      <c r="D61" s="25">
        <f>Grundlagendaten!G40</f>
        <v>0</v>
      </c>
    </row>
    <row r="62" spans="1:7" x14ac:dyDescent="0.2">
      <c r="A62" s="16" t="s">
        <v>71</v>
      </c>
      <c r="B62" s="54"/>
      <c r="C62" s="17"/>
      <c r="D62" s="27">
        <f>SUM(D57,D61)-SUM(D58:D60)</f>
        <v>0</v>
      </c>
    </row>
    <row r="64" spans="1:7" x14ac:dyDescent="0.2">
      <c r="A64" s="16" t="s">
        <v>72</v>
      </c>
      <c r="B64" s="54"/>
      <c r="C64" s="17"/>
      <c r="D64" s="111" t="str">
        <f>IF(D62&lt;&gt;0,D55/D62,"")</f>
        <v/>
      </c>
    </row>
    <row r="65" spans="1:4" x14ac:dyDescent="0.2">
      <c r="A65" s="13" t="s">
        <v>73</v>
      </c>
    </row>
    <row r="68" spans="1:4" ht="15" x14ac:dyDescent="0.25">
      <c r="A68" s="18" t="s">
        <v>74</v>
      </c>
    </row>
    <row r="70" spans="1:4" x14ac:dyDescent="0.2">
      <c r="A70" s="20" t="s">
        <v>32</v>
      </c>
      <c r="B70" s="52" t="s">
        <v>13</v>
      </c>
      <c r="C70" s="21">
        <v>200</v>
      </c>
      <c r="D70" s="22">
        <f>Grundlagendaten!G9</f>
        <v>0</v>
      </c>
    </row>
    <row r="71" spans="1:4" x14ac:dyDescent="0.2">
      <c r="A71" s="23" t="s">
        <v>33</v>
      </c>
      <c r="B71" s="53" t="s">
        <v>13</v>
      </c>
      <c r="C71" s="24">
        <v>201</v>
      </c>
      <c r="D71" s="25">
        <f>Grundlagendaten!G10</f>
        <v>0</v>
      </c>
    </row>
    <row r="72" spans="1:4" x14ac:dyDescent="0.2">
      <c r="A72" s="23" t="s">
        <v>75</v>
      </c>
      <c r="B72" s="53" t="s">
        <v>14</v>
      </c>
      <c r="C72" s="24">
        <v>2016</v>
      </c>
      <c r="D72" s="25">
        <f>Grundlagendaten!G11</f>
        <v>0</v>
      </c>
    </row>
    <row r="73" spans="1:4" x14ac:dyDescent="0.2">
      <c r="A73" s="23" t="s">
        <v>35</v>
      </c>
      <c r="B73" s="53" t="s">
        <v>13</v>
      </c>
      <c r="C73" s="24">
        <v>206</v>
      </c>
      <c r="D73" s="25">
        <f>Grundlagendaten!G12</f>
        <v>0</v>
      </c>
    </row>
    <row r="74" spans="1:4" x14ac:dyDescent="0.2">
      <c r="A74" s="16" t="s">
        <v>76</v>
      </c>
      <c r="B74" s="54"/>
      <c r="C74" s="17"/>
      <c r="D74" s="27">
        <f>SUM(D70:D71,D73)-D72</f>
        <v>0</v>
      </c>
    </row>
    <row r="76" spans="1:4" x14ac:dyDescent="0.2">
      <c r="A76" s="16" t="s">
        <v>71</v>
      </c>
      <c r="B76" s="54"/>
      <c r="C76" s="17"/>
      <c r="D76" s="27">
        <f>D62</f>
        <v>0</v>
      </c>
    </row>
    <row r="78" spans="1:4" ht="12.75" customHeight="1" x14ac:dyDescent="0.2">
      <c r="A78" s="16" t="s">
        <v>77</v>
      </c>
      <c r="B78" s="54"/>
      <c r="C78" s="17"/>
      <c r="D78" s="111" t="str">
        <f>IF(D76&lt;&gt;0,D74/D76,"")</f>
        <v/>
      </c>
    </row>
    <row r="79" spans="1:4" x14ac:dyDescent="0.2">
      <c r="A79" s="13" t="s">
        <v>78</v>
      </c>
    </row>
    <row r="82" spans="1:4" ht="15" x14ac:dyDescent="0.25">
      <c r="A82" s="18" t="s">
        <v>79</v>
      </c>
    </row>
    <row r="84" spans="1:4" ht="12.75" customHeight="1" x14ac:dyDescent="0.2">
      <c r="A84" s="16" t="s">
        <v>80</v>
      </c>
      <c r="B84" s="54"/>
      <c r="C84" s="17">
        <v>690</v>
      </c>
      <c r="D84" s="27">
        <f>Grundlagendaten!G124</f>
        <v>0</v>
      </c>
    </row>
    <row r="86" spans="1:4" x14ac:dyDescent="0.2">
      <c r="A86" s="20" t="s">
        <v>8</v>
      </c>
      <c r="B86" s="52" t="s">
        <v>13</v>
      </c>
      <c r="C86" s="21">
        <v>30</v>
      </c>
      <c r="D86" s="22">
        <f>Grundlagendaten!C24</f>
        <v>0</v>
      </c>
    </row>
    <row r="87" spans="1:4" ht="12.75" customHeight="1" x14ac:dyDescent="0.2">
      <c r="A87" s="23" t="s">
        <v>81</v>
      </c>
      <c r="B87" s="53" t="s">
        <v>13</v>
      </c>
      <c r="C87" s="24">
        <v>31</v>
      </c>
      <c r="D87" s="25">
        <f>Grundlagendaten!C25</f>
        <v>0</v>
      </c>
    </row>
    <row r="88" spans="1:4" x14ac:dyDescent="0.2">
      <c r="A88" s="23" t="s">
        <v>37</v>
      </c>
      <c r="B88" s="62" t="s">
        <v>14</v>
      </c>
      <c r="C88" s="24">
        <v>3180</v>
      </c>
      <c r="D88" s="25">
        <f>Grundlagendaten!C26</f>
        <v>0</v>
      </c>
    </row>
    <row r="89" spans="1:4" ht="12.75" customHeight="1" x14ac:dyDescent="0.2">
      <c r="A89" s="23" t="s">
        <v>38</v>
      </c>
      <c r="B89" s="62" t="s">
        <v>13</v>
      </c>
      <c r="C89" s="24">
        <v>34</v>
      </c>
      <c r="D89" s="25">
        <f>Grundlagendaten!C28</f>
        <v>0</v>
      </c>
    </row>
    <row r="90" spans="1:4" x14ac:dyDescent="0.2">
      <c r="A90" s="23" t="s">
        <v>82</v>
      </c>
      <c r="B90" s="62" t="s">
        <v>14</v>
      </c>
      <c r="C90" s="24">
        <v>344</v>
      </c>
      <c r="D90" s="25">
        <f>Grundlagendaten!C30</f>
        <v>0</v>
      </c>
    </row>
    <row r="91" spans="1:4" x14ac:dyDescent="0.2">
      <c r="A91" s="23" t="s">
        <v>39</v>
      </c>
      <c r="B91" s="62" t="s">
        <v>13</v>
      </c>
      <c r="C91" s="24">
        <v>36</v>
      </c>
      <c r="D91" s="25">
        <f>Grundlagendaten!C32</f>
        <v>0</v>
      </c>
    </row>
    <row r="92" spans="1:4" x14ac:dyDescent="0.2">
      <c r="A92" s="23" t="s">
        <v>23</v>
      </c>
      <c r="B92" s="62" t="s">
        <v>14</v>
      </c>
      <c r="C92" s="24">
        <v>364</v>
      </c>
      <c r="D92" s="25">
        <f>Grundlagendaten!C33</f>
        <v>0</v>
      </c>
    </row>
    <row r="93" spans="1:4" x14ac:dyDescent="0.2">
      <c r="A93" s="23" t="s">
        <v>83</v>
      </c>
      <c r="B93" s="62" t="s">
        <v>14</v>
      </c>
      <c r="C93" s="24">
        <v>365</v>
      </c>
      <c r="D93" s="25">
        <f>Grundlagendaten!C34</f>
        <v>0</v>
      </c>
    </row>
    <row r="94" spans="1:4" x14ac:dyDescent="0.2">
      <c r="A94" s="23" t="s">
        <v>25</v>
      </c>
      <c r="B94" s="62" t="s">
        <v>14</v>
      </c>
      <c r="C94" s="24">
        <v>366</v>
      </c>
      <c r="D94" s="26">
        <f>Grundlagendaten!C35</f>
        <v>0</v>
      </c>
    </row>
    <row r="95" spans="1:4" x14ac:dyDescent="0.2">
      <c r="A95" s="16" t="s">
        <v>85</v>
      </c>
      <c r="B95" s="54"/>
      <c r="C95" s="17"/>
      <c r="D95" s="98">
        <f>SUM(D86:D87,D89,D91)-SUM(D88,D90,D92:D94)+D84</f>
        <v>0</v>
      </c>
    </row>
    <row r="97" spans="1:4" x14ac:dyDescent="0.2">
      <c r="A97" s="16" t="s">
        <v>84</v>
      </c>
      <c r="B97" s="54"/>
      <c r="C97" s="17"/>
      <c r="D97" s="111" t="str">
        <f>IF(D95&lt;&gt;0,D84/D95,"")</f>
        <v/>
      </c>
    </row>
    <row r="98" spans="1:4" x14ac:dyDescent="0.2">
      <c r="A98" s="13" t="s">
        <v>98</v>
      </c>
    </row>
    <row r="101" spans="1:4" ht="15" x14ac:dyDescent="0.25">
      <c r="A101" s="18" t="s">
        <v>86</v>
      </c>
    </row>
    <row r="103" spans="1:4" ht="12.75" customHeight="1" x14ac:dyDescent="0.2">
      <c r="A103" s="63" t="s">
        <v>29</v>
      </c>
      <c r="B103" s="55" t="s">
        <v>13</v>
      </c>
      <c r="C103" s="21">
        <v>340</v>
      </c>
      <c r="D103" s="22">
        <f>Grundlagendaten!C29</f>
        <v>0</v>
      </c>
    </row>
    <row r="104" spans="1:4" ht="12.75" customHeight="1" x14ac:dyDescent="0.2">
      <c r="A104" s="64" t="s">
        <v>40</v>
      </c>
      <c r="B104" s="62" t="s">
        <v>14</v>
      </c>
      <c r="C104" s="24">
        <v>440</v>
      </c>
      <c r="D104" s="25">
        <f>Grundlagendaten!G28</f>
        <v>0</v>
      </c>
    </row>
    <row r="105" spans="1:4" x14ac:dyDescent="0.2">
      <c r="A105" s="64" t="s">
        <v>20</v>
      </c>
      <c r="B105" s="62" t="s">
        <v>13</v>
      </c>
      <c r="C105" s="24">
        <v>33</v>
      </c>
      <c r="D105" s="25">
        <f>Grundlagendaten!C27</f>
        <v>0</v>
      </c>
    </row>
    <row r="106" spans="1:4" ht="12.75" customHeight="1" x14ac:dyDescent="0.2">
      <c r="A106" s="64" t="s">
        <v>23</v>
      </c>
      <c r="B106" s="62" t="s">
        <v>13</v>
      </c>
      <c r="C106" s="24">
        <v>364</v>
      </c>
      <c r="D106" s="25">
        <f>Grundlagendaten!C33</f>
        <v>0</v>
      </c>
    </row>
    <row r="107" spans="1:4" x14ac:dyDescent="0.2">
      <c r="A107" s="64" t="s">
        <v>24</v>
      </c>
      <c r="B107" s="62" t="s">
        <v>13</v>
      </c>
      <c r="C107" s="24">
        <v>365</v>
      </c>
      <c r="D107" s="25">
        <f>Grundlagendaten!C34</f>
        <v>0</v>
      </c>
    </row>
    <row r="108" spans="1:4" x14ac:dyDescent="0.2">
      <c r="A108" s="64" t="s">
        <v>25</v>
      </c>
      <c r="B108" s="62" t="s">
        <v>13</v>
      </c>
      <c r="C108" s="24">
        <v>366</v>
      </c>
      <c r="D108" s="26">
        <f>Grundlagendaten!C35</f>
        <v>0</v>
      </c>
    </row>
    <row r="109" spans="1:4" x14ac:dyDescent="0.2">
      <c r="A109" s="16" t="s">
        <v>87</v>
      </c>
      <c r="B109" s="54"/>
      <c r="C109" s="17"/>
      <c r="D109" s="27">
        <f>SUM(D103,D105:D108)-D104</f>
        <v>0</v>
      </c>
    </row>
    <row r="111" spans="1:4" x14ac:dyDescent="0.2">
      <c r="A111" s="16" t="s">
        <v>71</v>
      </c>
      <c r="B111" s="54"/>
      <c r="C111" s="17"/>
      <c r="D111" s="27">
        <f>D76</f>
        <v>0</v>
      </c>
    </row>
    <row r="113" spans="1:4" x14ac:dyDescent="0.2">
      <c r="A113" s="16" t="s">
        <v>88</v>
      </c>
      <c r="B113" s="54"/>
      <c r="C113" s="17"/>
      <c r="D113" s="111" t="str">
        <f>IF(D111&lt;&gt;0,D109/D111,"")</f>
        <v/>
      </c>
    </row>
    <row r="114" spans="1:4" ht="12.75" customHeight="1" x14ac:dyDescent="0.2">
      <c r="A114" s="33" t="s">
        <v>89</v>
      </c>
    </row>
    <row r="117" spans="1:4" ht="15" x14ac:dyDescent="0.25">
      <c r="A117" s="18" t="s">
        <v>100</v>
      </c>
    </row>
    <row r="119" spans="1:4" ht="12.75" customHeight="1" x14ac:dyDescent="0.2">
      <c r="A119" s="63" t="s">
        <v>5</v>
      </c>
      <c r="B119" s="55" t="s">
        <v>13</v>
      </c>
      <c r="C119" s="21">
        <v>20</v>
      </c>
      <c r="D119" s="22">
        <f>Grundlagendaten!G8</f>
        <v>0</v>
      </c>
    </row>
    <row r="120" spans="1:4" ht="12.75" customHeight="1" x14ac:dyDescent="0.2">
      <c r="A120" s="64" t="s">
        <v>4</v>
      </c>
      <c r="B120" s="62" t="s">
        <v>14</v>
      </c>
      <c r="C120" s="24">
        <v>10</v>
      </c>
      <c r="D120" s="26">
        <f>Grundlagendaten!C8</f>
        <v>0</v>
      </c>
    </row>
    <row r="121" spans="1:4" x14ac:dyDescent="0.2">
      <c r="A121" s="16" t="s">
        <v>90</v>
      </c>
      <c r="B121" s="54"/>
      <c r="C121" s="17"/>
      <c r="D121" s="27">
        <f>D119-D120</f>
        <v>0</v>
      </c>
    </row>
    <row r="123" spans="1:4" x14ac:dyDescent="0.2">
      <c r="A123" s="16" t="s">
        <v>328</v>
      </c>
      <c r="B123" s="54"/>
      <c r="C123" s="17"/>
      <c r="D123" s="42" t="str">
        <f>IF(Grundlagendaten!G3&lt;&gt;0,Grundlagendaten!G3,"")</f>
        <v xml:space="preserve"> </v>
      </c>
    </row>
    <row r="125" spans="1:4" x14ac:dyDescent="0.2">
      <c r="A125" s="16" t="s">
        <v>99</v>
      </c>
      <c r="B125" s="54"/>
      <c r="C125" s="17"/>
      <c r="D125" s="114" t="e">
        <f>IF(D123="","",D121/D123)</f>
        <v>#VALUE!</v>
      </c>
    </row>
    <row r="126" spans="1:4" x14ac:dyDescent="0.2">
      <c r="A126" s="13" t="s">
        <v>327</v>
      </c>
    </row>
    <row r="129" spans="1:4" ht="15" x14ac:dyDescent="0.25">
      <c r="A129" s="18" t="s">
        <v>91</v>
      </c>
    </row>
    <row r="131" spans="1:4" ht="12.75" customHeight="1" x14ac:dyDescent="0.2">
      <c r="A131" s="16" t="s">
        <v>55</v>
      </c>
      <c r="B131" s="54"/>
      <c r="C131" s="17"/>
      <c r="D131" s="27">
        <f>D41</f>
        <v>0</v>
      </c>
    </row>
    <row r="133" spans="1:4" x14ac:dyDescent="0.2">
      <c r="A133" s="16" t="s">
        <v>71</v>
      </c>
      <c r="B133" s="54"/>
      <c r="C133" s="17"/>
      <c r="D133" s="27">
        <f>D62</f>
        <v>0</v>
      </c>
    </row>
    <row r="135" spans="1:4" x14ac:dyDescent="0.2">
      <c r="A135" s="16" t="s">
        <v>92</v>
      </c>
      <c r="B135" s="54"/>
      <c r="C135" s="17"/>
      <c r="D135" s="111" t="str">
        <f>IF(D133&lt;&gt;0,D131/D133,"")</f>
        <v/>
      </c>
    </row>
    <row r="138" spans="1:4" ht="15" x14ac:dyDescent="0.25">
      <c r="A138" s="18" t="s">
        <v>276</v>
      </c>
    </row>
    <row r="140" spans="1:4" x14ac:dyDescent="0.2">
      <c r="A140" s="20" t="s">
        <v>38</v>
      </c>
      <c r="B140" s="58" t="s">
        <v>13</v>
      </c>
      <c r="C140" s="21">
        <v>34</v>
      </c>
      <c r="D140" s="22">
        <f>Grundlagendaten!C28</f>
        <v>0</v>
      </c>
    </row>
    <row r="141" spans="1:4" x14ac:dyDescent="0.2">
      <c r="A141" s="23" t="s">
        <v>40</v>
      </c>
      <c r="B141" s="57" t="s">
        <v>14</v>
      </c>
      <c r="C141" s="24">
        <v>440</v>
      </c>
      <c r="D141" s="25">
        <f>Grundlagendaten!G28</f>
        <v>0</v>
      </c>
    </row>
    <row r="142" spans="1:4" x14ac:dyDescent="0.2">
      <c r="A142" s="23" t="s">
        <v>253</v>
      </c>
      <c r="B142" s="57" t="s">
        <v>14</v>
      </c>
      <c r="C142" s="24">
        <v>441</v>
      </c>
      <c r="D142" s="25">
        <f>Grundlagendaten!G29</f>
        <v>0</v>
      </c>
    </row>
    <row r="143" spans="1:4" x14ac:dyDescent="0.2">
      <c r="A143" s="23" t="s">
        <v>254</v>
      </c>
      <c r="B143" s="57" t="s">
        <v>14</v>
      </c>
      <c r="C143" s="24">
        <v>442</v>
      </c>
      <c r="D143" s="25">
        <f>Grundlagendaten!G30</f>
        <v>0</v>
      </c>
    </row>
    <row r="144" spans="1:4" x14ac:dyDescent="0.2">
      <c r="A144" s="23" t="s">
        <v>257</v>
      </c>
      <c r="B144" s="57" t="s">
        <v>14</v>
      </c>
      <c r="C144" s="24">
        <v>443</v>
      </c>
      <c r="D144" s="25">
        <f>Grundlagendaten!G31</f>
        <v>0</v>
      </c>
    </row>
    <row r="145" spans="1:4" x14ac:dyDescent="0.2">
      <c r="A145" s="23" t="s">
        <v>82</v>
      </c>
      <c r="B145" s="57" t="s">
        <v>14</v>
      </c>
      <c r="C145" s="24">
        <v>444</v>
      </c>
      <c r="D145" s="26">
        <f>Grundlagendaten!G32</f>
        <v>0</v>
      </c>
    </row>
    <row r="146" spans="1:4" x14ac:dyDescent="0.2">
      <c r="A146" s="16" t="s">
        <v>258</v>
      </c>
      <c r="B146" s="54"/>
      <c r="C146" s="17"/>
      <c r="D146" s="27">
        <f>D140-SUM(D141:D145)</f>
        <v>0</v>
      </c>
    </row>
    <row r="148" spans="1:4" x14ac:dyDescent="0.2">
      <c r="A148" s="20" t="s">
        <v>52</v>
      </c>
      <c r="B148" s="52" t="s">
        <v>13</v>
      </c>
      <c r="C148" s="21">
        <v>400</v>
      </c>
      <c r="D148" s="22">
        <f>Grundlagendaten!G25</f>
        <v>0</v>
      </c>
    </row>
    <row r="149" spans="1:4" x14ac:dyDescent="0.2">
      <c r="A149" s="23" t="s">
        <v>53</v>
      </c>
      <c r="B149" s="53" t="s">
        <v>13</v>
      </c>
      <c r="C149" s="24">
        <v>401</v>
      </c>
      <c r="D149" s="25">
        <f>Grundlagendaten!G26</f>
        <v>0</v>
      </c>
    </row>
    <row r="150" spans="1:4" x14ac:dyDescent="0.2">
      <c r="A150" s="32" t="s">
        <v>277</v>
      </c>
      <c r="B150" s="53" t="s">
        <v>13</v>
      </c>
      <c r="C150" s="24">
        <v>402</v>
      </c>
      <c r="D150" s="26">
        <f>Grundlagendaten!G27</f>
        <v>0</v>
      </c>
    </row>
    <row r="151" spans="1:4" x14ac:dyDescent="0.2">
      <c r="A151" s="16" t="s">
        <v>278</v>
      </c>
      <c r="B151" s="54"/>
      <c r="C151" s="17"/>
      <c r="D151" s="27">
        <f>SUM(D148:D150)</f>
        <v>0</v>
      </c>
    </row>
    <row r="153" spans="1:4" x14ac:dyDescent="0.2">
      <c r="A153" s="16" t="s">
        <v>279</v>
      </c>
      <c r="D153" s="111" t="str">
        <f>IF(D151&lt;&gt;0,D146/D151,"")</f>
        <v/>
      </c>
    </row>
    <row r="154" spans="1:4" x14ac:dyDescent="0.2">
      <c r="A154" s="13" t="s">
        <v>280</v>
      </c>
    </row>
    <row r="157" spans="1:4" ht="15" x14ac:dyDescent="0.25">
      <c r="A157" s="18" t="s">
        <v>316</v>
      </c>
    </row>
    <row r="158" spans="1:4" ht="15" x14ac:dyDescent="0.25">
      <c r="A158" s="18"/>
    </row>
    <row r="159" spans="1:4" x14ac:dyDescent="0.2">
      <c r="A159" s="23" t="s">
        <v>281</v>
      </c>
      <c r="B159" s="57" t="s">
        <v>13</v>
      </c>
      <c r="C159" s="24">
        <v>29</v>
      </c>
      <c r="D159" s="25">
        <f>Grundlagendaten!G13</f>
        <v>0</v>
      </c>
    </row>
    <row r="160" spans="1:4" x14ac:dyDescent="0.2">
      <c r="A160" s="23" t="s">
        <v>282</v>
      </c>
      <c r="B160" s="57" t="s">
        <v>14</v>
      </c>
      <c r="C160" s="24">
        <v>290</v>
      </c>
      <c r="D160" s="25">
        <f>Grundlagendaten!G14</f>
        <v>0</v>
      </c>
    </row>
    <row r="161" spans="1:6" x14ac:dyDescent="0.2">
      <c r="A161" s="23" t="s">
        <v>283</v>
      </c>
      <c r="B161" s="57" t="s">
        <v>14</v>
      </c>
      <c r="C161" s="24">
        <v>29301</v>
      </c>
      <c r="D161" s="25">
        <f>Grundlagendaten!G15</f>
        <v>0</v>
      </c>
    </row>
    <row r="162" spans="1:6" x14ac:dyDescent="0.2">
      <c r="A162" s="23" t="s">
        <v>284</v>
      </c>
      <c r="B162" s="57" t="s">
        <v>14</v>
      </c>
      <c r="C162" s="24">
        <v>29302</v>
      </c>
      <c r="D162" s="26">
        <f>Grundlagendaten!G16</f>
        <v>0</v>
      </c>
    </row>
    <row r="163" spans="1:6" x14ac:dyDescent="0.2">
      <c r="A163" s="16" t="s">
        <v>285</v>
      </c>
      <c r="B163" s="54"/>
      <c r="C163" s="17"/>
      <c r="D163" s="27">
        <f>D159-SUM(D160:D162)</f>
        <v>0</v>
      </c>
      <c r="F163" s="66"/>
    </row>
    <row r="165" spans="1:6" x14ac:dyDescent="0.2">
      <c r="A165" s="16" t="s">
        <v>328</v>
      </c>
      <c r="B165" s="54"/>
      <c r="C165" s="17"/>
      <c r="D165" s="42" t="str">
        <f>Grundlagendaten!G3</f>
        <v xml:space="preserve"> </v>
      </c>
    </row>
    <row r="167" spans="1:6" x14ac:dyDescent="0.2">
      <c r="A167" s="16" t="s">
        <v>286</v>
      </c>
      <c r="B167" s="54"/>
      <c r="C167" s="17"/>
      <c r="D167" s="117" t="e">
        <f>IF(D165&lt;&gt;0,D163/D165,"")</f>
        <v>#VALUE!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rowBreaks count="3" manualBreakCount="3">
    <brk id="49" max="3" man="1"/>
    <brk id="99" max="3" man="1"/>
    <brk id="15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G37"/>
  <sheetViews>
    <sheetView zoomScaleNormal="100" workbookViewId="0">
      <selection activeCell="F27" sqref="F27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0.7109375" style="14" customWidth="1"/>
    <col min="4" max="4" width="15.7109375" style="6" customWidth="1"/>
  </cols>
  <sheetData>
    <row r="1" spans="1:7" x14ac:dyDescent="0.2">
      <c r="A1" s="37" t="s">
        <v>0</v>
      </c>
      <c r="C1" s="17" t="str">
        <f>IF(Grundlagendaten!B3&lt;&gt;0,Grundlagendaten!B3,"")</f>
        <v/>
      </c>
    </row>
    <row r="2" spans="1:7" x14ac:dyDescent="0.2">
      <c r="A2" s="37"/>
    </row>
    <row r="3" spans="1:7" x14ac:dyDescent="0.2">
      <c r="A3" s="37" t="s">
        <v>1</v>
      </c>
      <c r="C3" s="43" t="str">
        <f>IF(Grundlagendaten!D3&lt;&gt;0,Grundlagendaten!D3,"")</f>
        <v/>
      </c>
    </row>
    <row r="5" spans="1:7" x14ac:dyDescent="0.2">
      <c r="A5" s="37" t="s">
        <v>326</v>
      </c>
      <c r="C5" s="44" t="str">
        <f>IF(Grundlagendaten!G3&lt;&gt;0,Grundlagendaten!G3,"")</f>
        <v xml:space="preserve"> </v>
      </c>
    </row>
    <row r="7" spans="1:7" ht="15.75" x14ac:dyDescent="0.25">
      <c r="A7" s="2" t="s">
        <v>294</v>
      </c>
    </row>
    <row r="9" spans="1:7" x14ac:dyDescent="0.2">
      <c r="C9" s="28" t="s">
        <v>17</v>
      </c>
      <c r="D9" s="29" t="s">
        <v>54</v>
      </c>
    </row>
    <row r="10" spans="1:7" ht="15" x14ac:dyDescent="0.25">
      <c r="A10" s="18" t="s">
        <v>66</v>
      </c>
    </row>
    <row r="12" spans="1:7" x14ac:dyDescent="0.2">
      <c r="A12" s="20" t="s">
        <v>305</v>
      </c>
      <c r="B12" s="55"/>
      <c r="C12" s="21">
        <v>900</v>
      </c>
      <c r="D12" s="22">
        <f>IF(Grundlagendaten!C40&lt;&gt;0,IF(Grundlagendaten!C40&lt;0,Grundlagendaten!C40,-Grundlagendaten!C40),Grundlagendaten!G52)</f>
        <v>0</v>
      </c>
    </row>
    <row r="13" spans="1:7" x14ac:dyDescent="0.2">
      <c r="A13" s="23" t="s">
        <v>250</v>
      </c>
      <c r="B13" s="53" t="s">
        <v>13</v>
      </c>
      <c r="C13" s="24">
        <v>33</v>
      </c>
      <c r="D13" s="25">
        <f>Grundlagendaten!C27-SUM(Grundlagendaten!C53:C102)</f>
        <v>0</v>
      </c>
      <c r="F13" s="66"/>
      <c r="G13" s="13"/>
    </row>
    <row r="14" spans="1:7" x14ac:dyDescent="0.2">
      <c r="A14" s="23" t="s">
        <v>23</v>
      </c>
      <c r="B14" s="53" t="s">
        <v>13</v>
      </c>
      <c r="C14" s="24">
        <v>364</v>
      </c>
      <c r="D14" s="25">
        <f>Grundlagendaten!C33</f>
        <v>0</v>
      </c>
      <c r="F14" s="66"/>
      <c r="G14" s="13"/>
    </row>
    <row r="15" spans="1:7" x14ac:dyDescent="0.2">
      <c r="A15" s="23" t="s">
        <v>24</v>
      </c>
      <c r="B15" s="53" t="s">
        <v>13</v>
      </c>
      <c r="C15" s="24">
        <v>365</v>
      </c>
      <c r="D15" s="25">
        <f>Grundlagendaten!C34</f>
        <v>0</v>
      </c>
      <c r="F15" s="66"/>
    </row>
    <row r="16" spans="1:7" x14ac:dyDescent="0.2">
      <c r="A16" s="23" t="s">
        <v>25</v>
      </c>
      <c r="B16" s="53" t="s">
        <v>13</v>
      </c>
      <c r="C16" s="24">
        <v>366</v>
      </c>
      <c r="D16" s="25">
        <f>Grundlagendaten!C35-SUM(Grundlagendaten!C109:C118)</f>
        <v>0</v>
      </c>
    </row>
    <row r="17" spans="1:7" x14ac:dyDescent="0.2">
      <c r="A17" s="23" t="s">
        <v>26</v>
      </c>
      <c r="B17" s="53" t="s">
        <v>13</v>
      </c>
      <c r="C17" s="24">
        <v>389</v>
      </c>
      <c r="D17" s="25">
        <f>Grundlagendaten!C36</f>
        <v>0</v>
      </c>
    </row>
    <row r="18" spans="1:7" x14ac:dyDescent="0.2">
      <c r="A18" s="32" t="s">
        <v>27</v>
      </c>
      <c r="B18" s="56" t="s">
        <v>14</v>
      </c>
      <c r="C18" s="93">
        <v>489</v>
      </c>
      <c r="D18" s="94">
        <f>Grundlagendaten!G$36</f>
        <v>0</v>
      </c>
    </row>
    <row r="19" spans="1:7" x14ac:dyDescent="0.2">
      <c r="A19" s="32" t="s">
        <v>28</v>
      </c>
      <c r="B19" s="56" t="s">
        <v>14</v>
      </c>
      <c r="C19" s="93">
        <v>4490</v>
      </c>
      <c r="D19" s="94">
        <f>Grundlagendaten!G33</f>
        <v>0</v>
      </c>
    </row>
    <row r="20" spans="1:7" x14ac:dyDescent="0.2">
      <c r="A20" s="95" t="s">
        <v>55</v>
      </c>
      <c r="B20" s="96"/>
      <c r="C20" s="97"/>
      <c r="D20" s="98">
        <f>SUM(D12:D17)-SUM(D18:D19)</f>
        <v>0</v>
      </c>
    </row>
    <row r="21" spans="1:7" x14ac:dyDescent="0.2">
      <c r="A21" s="79"/>
      <c r="B21" s="99"/>
      <c r="C21" s="100"/>
      <c r="D21" s="101"/>
    </row>
    <row r="22" spans="1:7" x14ac:dyDescent="0.2">
      <c r="A22" s="80" t="s">
        <v>251</v>
      </c>
      <c r="B22" s="102" t="s">
        <v>13</v>
      </c>
      <c r="C22" s="100">
        <v>690</v>
      </c>
      <c r="D22" s="101">
        <f>Grundlagendaten!G124-SUM(Grundlagendaten!G125:G134)</f>
        <v>0</v>
      </c>
      <c r="F22" s="66"/>
      <c r="G22" s="13"/>
    </row>
    <row r="23" spans="1:7" x14ac:dyDescent="0.2">
      <c r="A23" s="80" t="s">
        <v>252</v>
      </c>
      <c r="B23" s="102" t="s">
        <v>14</v>
      </c>
      <c r="C23" s="100">
        <v>590</v>
      </c>
      <c r="D23" s="101">
        <f>Grundlagendaten!C124-SUM(Grundlagendaten!C125:C134)</f>
        <v>0</v>
      </c>
      <c r="F23" s="66"/>
      <c r="G23" s="13"/>
    </row>
    <row r="24" spans="1:7" x14ac:dyDescent="0.2">
      <c r="A24" s="95" t="s">
        <v>61</v>
      </c>
      <c r="B24" s="96"/>
      <c r="C24" s="97"/>
      <c r="D24" s="98">
        <f>D22-D23</f>
        <v>0</v>
      </c>
      <c r="F24" s="66"/>
    </row>
    <row r="25" spans="1:7" x14ac:dyDescent="0.2">
      <c r="A25" s="79"/>
      <c r="B25" s="99"/>
      <c r="C25" s="100"/>
      <c r="D25" s="101"/>
    </row>
    <row r="26" spans="1:7" x14ac:dyDescent="0.2">
      <c r="A26" s="95" t="s">
        <v>67</v>
      </c>
      <c r="B26" s="96"/>
      <c r="C26" s="97"/>
      <c r="D26" s="111" t="e">
        <f>IF(AND(D24=0,D20&gt;0),1,IF(AND(D24=0,D20&lt;0),-0.01,IF(AND(D24&lt;0,D20&gt;0),1,IF(AND(D24&lt;0,D20&lt;0),-0.01,D20/D24))))</f>
        <v>#DIV/0!</v>
      </c>
      <c r="E26" s="121"/>
      <c r="F26" s="121" t="s">
        <v>341</v>
      </c>
      <c r="G26" s="13"/>
    </row>
    <row r="27" spans="1:7" x14ac:dyDescent="0.2">
      <c r="A27" s="103" t="s">
        <v>62</v>
      </c>
      <c r="B27" s="99"/>
      <c r="C27" s="100"/>
      <c r="E27" s="123">
        <v>1</v>
      </c>
      <c r="F27" s="124" t="s">
        <v>366</v>
      </c>
      <c r="G27" s="13"/>
    </row>
    <row r="28" spans="1:7" x14ac:dyDescent="0.2">
      <c r="A28" s="79"/>
      <c r="B28" s="99"/>
      <c r="C28" s="100"/>
      <c r="E28" s="123">
        <v>-0.01</v>
      </c>
      <c r="F28" s="124" t="s">
        <v>342</v>
      </c>
    </row>
    <row r="29" spans="1:7" x14ac:dyDescent="0.2">
      <c r="A29" s="79"/>
      <c r="B29" s="99"/>
      <c r="C29" s="100"/>
      <c r="D29" s="101"/>
    </row>
    <row r="30" spans="1:7" ht="15" x14ac:dyDescent="0.25">
      <c r="A30" s="104" t="s">
        <v>93</v>
      </c>
      <c r="B30" s="99"/>
      <c r="C30" s="100"/>
      <c r="D30" s="101"/>
    </row>
    <row r="31" spans="1:7" x14ac:dyDescent="0.2">
      <c r="A31" s="79"/>
      <c r="B31" s="99"/>
      <c r="C31" s="100"/>
      <c r="D31" s="101"/>
    </row>
    <row r="32" spans="1:7" x14ac:dyDescent="0.2">
      <c r="A32" s="105" t="s">
        <v>41</v>
      </c>
      <c r="B32" s="106" t="s">
        <v>94</v>
      </c>
      <c r="C32" s="92">
        <v>299</v>
      </c>
      <c r="D32" s="46">
        <f>Grundlagendaten!G19</f>
        <v>0</v>
      </c>
    </row>
    <row r="33" spans="1:4" x14ac:dyDescent="0.2">
      <c r="A33" s="95" t="s">
        <v>259</v>
      </c>
      <c r="B33" s="96"/>
      <c r="C33" s="97"/>
      <c r="D33" s="98">
        <f>D32</f>
        <v>0</v>
      </c>
    </row>
    <row r="34" spans="1:4" x14ac:dyDescent="0.2">
      <c r="A34" s="79"/>
      <c r="B34" s="99"/>
      <c r="C34" s="100"/>
      <c r="D34" s="101"/>
    </row>
    <row r="35" spans="1:4" x14ac:dyDescent="0.2">
      <c r="A35" s="95" t="s">
        <v>272</v>
      </c>
      <c r="B35" s="96"/>
      <c r="C35" s="97"/>
      <c r="D35" s="98">
        <f>Gesamthaushalt!D23</f>
        <v>0</v>
      </c>
    </row>
    <row r="36" spans="1:4" x14ac:dyDescent="0.2">
      <c r="A36" s="79"/>
      <c r="B36" s="99"/>
      <c r="C36" s="100"/>
      <c r="D36" s="101"/>
    </row>
    <row r="37" spans="1:4" x14ac:dyDescent="0.2">
      <c r="A37" s="95" t="s">
        <v>96</v>
      </c>
      <c r="B37" s="96"/>
      <c r="C37" s="97"/>
      <c r="D37" s="118" t="str">
        <f>IF(D35&lt;&gt;0, D33/D35,"")</f>
        <v/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D1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F49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224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225</v>
      </c>
      <c r="B12" s="55"/>
      <c r="C12" s="21"/>
      <c r="D12" s="22">
        <f>IF(Grundlagendaten!C42&lt;&gt;0,IF(Grundlagendaten!C42&lt;0,Grundlagendaten!C42,-Grundlagendaten!C42),IF(Grundlagendaten!G59&lt;&gt;0,IF(Grundlagendaten!G59&lt;0,-Grundlagendaten!G59,Grundlagendaten!G59),0))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Grundlagendaten!C53+Grundlagendaten!C63+Grundlagendaten!C83+Grundlagendaten!C73+Grundlagendaten!C93</f>
        <v>0</v>
      </c>
    </row>
    <row r="14" spans="1:6" x14ac:dyDescent="0.2">
      <c r="A14" s="32" t="s">
        <v>180</v>
      </c>
      <c r="B14" s="53" t="s">
        <v>13</v>
      </c>
      <c r="C14" s="24">
        <v>35</v>
      </c>
      <c r="D14" s="25">
        <f>Grundlagendaten!C103+Grundlagendaten!C107</f>
        <v>0</v>
      </c>
    </row>
    <row r="15" spans="1:6" s="12" customFormat="1" x14ac:dyDescent="0.2">
      <c r="A15" s="32" t="s">
        <v>312</v>
      </c>
      <c r="B15" s="53" t="s">
        <v>13</v>
      </c>
      <c r="C15" s="24">
        <v>366</v>
      </c>
      <c r="D15" s="109">
        <f>Grundlagendaten!C109</f>
        <v>0</v>
      </c>
    </row>
    <row r="16" spans="1:6" x14ac:dyDescent="0.2">
      <c r="A16" s="23" t="s">
        <v>181</v>
      </c>
      <c r="B16" s="53" t="s">
        <v>14</v>
      </c>
      <c r="C16" s="24">
        <v>45</v>
      </c>
      <c r="D16" s="25">
        <f>Grundlagendaten!G69</f>
        <v>0</v>
      </c>
    </row>
    <row r="17" spans="1:6" x14ac:dyDescent="0.2">
      <c r="A17" s="23" t="s">
        <v>333</v>
      </c>
      <c r="B17" s="53" t="s">
        <v>13</v>
      </c>
      <c r="C17" s="24">
        <v>3898</v>
      </c>
      <c r="D17" s="25">
        <f>Grundlagendaten!C37</f>
        <v>0</v>
      </c>
    </row>
    <row r="18" spans="1:6" x14ac:dyDescent="0.2">
      <c r="A18" s="23" t="s">
        <v>340</v>
      </c>
      <c r="B18" s="53" t="s">
        <v>14</v>
      </c>
      <c r="C18" s="24">
        <v>4898</v>
      </c>
      <c r="D18" s="25">
        <f>Grundlagendaten!G37</f>
        <v>0</v>
      </c>
    </row>
    <row r="19" spans="1:6" x14ac:dyDescent="0.2">
      <c r="A19" s="16" t="s">
        <v>55</v>
      </c>
      <c r="B19" s="54"/>
      <c r="C19" s="17"/>
      <c r="D19" s="27">
        <f>SUM(D12:D15)-SUM(D16)+SUM(D17)-SUM(D18)</f>
        <v>0</v>
      </c>
    </row>
    <row r="21" spans="1:6" x14ac:dyDescent="0.2">
      <c r="A21" s="20" t="s">
        <v>59</v>
      </c>
      <c r="B21" s="52" t="s">
        <v>13</v>
      </c>
      <c r="C21" s="21">
        <v>690</v>
      </c>
      <c r="D21" s="22">
        <f>Grundlagendaten!G125</f>
        <v>0</v>
      </c>
    </row>
    <row r="22" spans="1:6" x14ac:dyDescent="0.2">
      <c r="A22" s="23" t="s">
        <v>60</v>
      </c>
      <c r="B22" s="53" t="s">
        <v>14</v>
      </c>
      <c r="C22" s="24">
        <v>590</v>
      </c>
      <c r="D22" s="26">
        <f>Grundlagendaten!C125</f>
        <v>0</v>
      </c>
    </row>
    <row r="23" spans="1:6" x14ac:dyDescent="0.2">
      <c r="A23" s="16" t="s">
        <v>61</v>
      </c>
      <c r="B23" s="54"/>
      <c r="C23" s="17"/>
      <c r="D23" s="27">
        <f>D21-D22</f>
        <v>0</v>
      </c>
    </row>
    <row r="25" spans="1:6" x14ac:dyDescent="0.2">
      <c r="A25" s="16" t="s">
        <v>67</v>
      </c>
      <c r="B25" s="54"/>
      <c r="C25" s="17"/>
      <c r="D25" s="111" t="e">
        <f>IF(AND(D23=0,D19&gt;0),1,IF(AND(D23=0,D19&lt;0),-0.01,IF(AND(D23&lt;0,D19&gt;0),1,IF(AND(D23&lt;0,D19&lt;0),-0.01,D19/D23))))</f>
        <v>#DIV/0!</v>
      </c>
      <c r="E25" s="121"/>
      <c r="F25" s="121" t="s">
        <v>341</v>
      </c>
    </row>
    <row r="26" spans="1:6" x14ac:dyDescent="0.2">
      <c r="A26" s="13" t="s">
        <v>62</v>
      </c>
      <c r="E26" s="123">
        <v>1</v>
      </c>
      <c r="F26" s="124" t="s">
        <v>366</v>
      </c>
    </row>
    <row r="27" spans="1:6" x14ac:dyDescent="0.2">
      <c r="E27" s="123">
        <v>-0.01</v>
      </c>
      <c r="F27" s="124" t="s">
        <v>342</v>
      </c>
    </row>
    <row r="29" spans="1:6" ht="15" x14ac:dyDescent="0.25">
      <c r="A29" s="18" t="s">
        <v>168</v>
      </c>
    </row>
    <row r="31" spans="1:6" ht="12.75" customHeight="1" x14ac:dyDescent="0.2">
      <c r="A31" s="90" t="s">
        <v>184</v>
      </c>
      <c r="B31" s="91" t="s">
        <v>13</v>
      </c>
      <c r="C31" s="92">
        <v>7101</v>
      </c>
      <c r="D31" s="22">
        <f>Grundlagendaten!G42</f>
        <v>0</v>
      </c>
    </row>
    <row r="32" spans="1:6" ht="12.75" customHeight="1" x14ac:dyDescent="0.2">
      <c r="A32" s="20" t="s">
        <v>227</v>
      </c>
      <c r="B32" s="58" t="s">
        <v>14</v>
      </c>
      <c r="C32" s="82" t="s">
        <v>143</v>
      </c>
      <c r="D32" s="26">
        <f>IF(Grundlagendaten!C42&lt;0,-Grundlagendaten!C42,Grundlagendaten!C42)</f>
        <v>0</v>
      </c>
    </row>
    <row r="33" spans="1:4" x14ac:dyDescent="0.2">
      <c r="A33" s="16" t="s">
        <v>291</v>
      </c>
      <c r="B33" s="54"/>
      <c r="C33" s="17"/>
      <c r="D33" s="27">
        <f>D31-D32</f>
        <v>0</v>
      </c>
    </row>
    <row r="34" spans="1:4" x14ac:dyDescent="0.2">
      <c r="A34" s="16"/>
      <c r="B34" s="54"/>
      <c r="C34" s="17"/>
      <c r="D34" s="45"/>
    </row>
    <row r="35" spans="1:4" x14ac:dyDescent="0.2">
      <c r="A35" s="20" t="s">
        <v>226</v>
      </c>
      <c r="B35" s="58" t="s">
        <v>14</v>
      </c>
      <c r="C35" s="82" t="s">
        <v>201</v>
      </c>
      <c r="D35" s="49">
        <f>Grundlagendaten!G59</f>
        <v>0</v>
      </c>
    </row>
    <row r="36" spans="1:4" x14ac:dyDescent="0.2">
      <c r="A36" s="16" t="s">
        <v>292</v>
      </c>
      <c r="B36" s="54"/>
      <c r="C36" s="17"/>
      <c r="D36" s="27">
        <f>D31-D35</f>
        <v>0</v>
      </c>
    </row>
    <row r="38" spans="1:4" x14ac:dyDescent="0.2">
      <c r="A38" s="16" t="s">
        <v>172</v>
      </c>
      <c r="B38" s="54"/>
      <c r="C38" s="17"/>
      <c r="D38" s="111" t="str">
        <f>IF(D36&lt;&gt;0,D33/D36,"")</f>
        <v/>
      </c>
    </row>
    <row r="39" spans="1:4" x14ac:dyDescent="0.2">
      <c r="A39" s="13" t="s">
        <v>293</v>
      </c>
    </row>
    <row r="42" spans="1:4" ht="15" x14ac:dyDescent="0.25">
      <c r="A42" s="18" t="s">
        <v>173</v>
      </c>
    </row>
    <row r="44" spans="1:4" ht="12.75" customHeight="1" x14ac:dyDescent="0.2">
      <c r="A44" s="16" t="s">
        <v>195</v>
      </c>
      <c r="B44" s="54"/>
      <c r="C44" s="19">
        <v>29301</v>
      </c>
      <c r="D44" s="51">
        <f>Grundlagendaten!G15</f>
        <v>0</v>
      </c>
    </row>
    <row r="46" spans="1:4" x14ac:dyDescent="0.2">
      <c r="A46" s="16" t="s">
        <v>200</v>
      </c>
      <c r="B46" s="54"/>
      <c r="C46" s="17" t="s">
        <v>223</v>
      </c>
      <c r="D46" s="51">
        <f>Grundlagendaten!C140</f>
        <v>0</v>
      </c>
    </row>
    <row r="48" spans="1:4" x14ac:dyDescent="0.2">
      <c r="A48" s="16" t="s">
        <v>174</v>
      </c>
      <c r="B48" s="54"/>
      <c r="C48" s="17"/>
      <c r="D48" s="111" t="str">
        <f>IF(D46&lt;&gt;0,D44/D46,"")</f>
        <v/>
      </c>
    </row>
    <row r="49" spans="1:1" x14ac:dyDescent="0.2">
      <c r="A49" s="13" t="s">
        <v>175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I49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202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179</v>
      </c>
      <c r="B12" s="55"/>
      <c r="C12" s="21"/>
      <c r="D12" s="22">
        <f>IF(Grundlagendaten!C43&lt;&gt;0,IF(Grundlagendaten!C43&lt;0,Grundlagendaten!C43,-Grundlagendaten!C43),IF(Grundlagendaten!G60&lt;&gt;0,IF(Grundlagendaten!G60&lt;0,-Grundlagendaten!G60,Grundlagendaten!G60),0))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Grundlagendaten!C54+Grundlagendaten!C64+Grundlagendaten!C84+Grundlagendaten!C74+Grundlagendaten!C94</f>
        <v>0</v>
      </c>
    </row>
    <row r="14" spans="1:6" x14ac:dyDescent="0.2">
      <c r="A14" s="32" t="s">
        <v>180</v>
      </c>
      <c r="B14" s="53" t="s">
        <v>13</v>
      </c>
      <c r="C14" s="24">
        <v>35</v>
      </c>
      <c r="D14" s="25">
        <f>Grundlagendaten!C104+Grundlagendaten!C108</f>
        <v>0</v>
      </c>
    </row>
    <row r="15" spans="1:6" s="12" customFormat="1" x14ac:dyDescent="0.2">
      <c r="A15" s="32" t="s">
        <v>317</v>
      </c>
      <c r="B15" s="53" t="s">
        <v>13</v>
      </c>
      <c r="C15" s="24">
        <v>366</v>
      </c>
      <c r="D15" s="109">
        <f>Grundlagendaten!C110</f>
        <v>0</v>
      </c>
    </row>
    <row r="16" spans="1:6" x14ac:dyDescent="0.2">
      <c r="A16" s="23" t="s">
        <v>181</v>
      </c>
      <c r="B16" s="53" t="s">
        <v>14</v>
      </c>
      <c r="C16" s="24">
        <v>45</v>
      </c>
      <c r="D16" s="25">
        <f>Grundlagendaten!G70</f>
        <v>0</v>
      </c>
    </row>
    <row r="17" spans="1:6" x14ac:dyDescent="0.2">
      <c r="A17" s="23" t="s">
        <v>334</v>
      </c>
      <c r="B17" s="53" t="s">
        <v>13</v>
      </c>
      <c r="C17" s="24">
        <v>3898</v>
      </c>
      <c r="D17" s="25">
        <f>Grundlagendaten!C38</f>
        <v>0</v>
      </c>
    </row>
    <row r="18" spans="1:6" x14ac:dyDescent="0.2">
      <c r="A18" s="23" t="s">
        <v>338</v>
      </c>
      <c r="B18" s="53" t="s">
        <v>14</v>
      </c>
      <c r="C18" s="24">
        <v>4898</v>
      </c>
      <c r="D18" s="25">
        <f>Grundlagendaten!G38</f>
        <v>0</v>
      </c>
    </row>
    <row r="19" spans="1:6" x14ac:dyDescent="0.2">
      <c r="A19" s="16" t="s">
        <v>55</v>
      </c>
      <c r="B19" s="54"/>
      <c r="C19" s="17"/>
      <c r="D19" s="27">
        <f>SUM(D12:D15)-SUM(D16)+SUM(D17)-SUM(D18)</f>
        <v>0</v>
      </c>
    </row>
    <row r="21" spans="1:6" x14ac:dyDescent="0.2">
      <c r="A21" s="20" t="s">
        <v>59</v>
      </c>
      <c r="B21" s="52" t="s">
        <v>13</v>
      </c>
      <c r="C21" s="21">
        <v>690</v>
      </c>
      <c r="D21" s="22">
        <f>Grundlagendaten!G126</f>
        <v>0</v>
      </c>
    </row>
    <row r="22" spans="1:6" x14ac:dyDescent="0.2">
      <c r="A22" s="23" t="s">
        <v>60</v>
      </c>
      <c r="B22" s="53" t="s">
        <v>14</v>
      </c>
      <c r="C22" s="24">
        <v>590</v>
      </c>
      <c r="D22" s="26">
        <f>Grundlagendaten!C126</f>
        <v>0</v>
      </c>
    </row>
    <row r="23" spans="1:6" x14ac:dyDescent="0.2">
      <c r="A23" s="16" t="s">
        <v>61</v>
      </c>
      <c r="B23" s="54"/>
      <c r="C23" s="17"/>
      <c r="D23" s="27">
        <f>D21-D22</f>
        <v>0</v>
      </c>
    </row>
    <row r="25" spans="1:6" x14ac:dyDescent="0.2">
      <c r="A25" s="16" t="s">
        <v>67</v>
      </c>
      <c r="B25" s="54"/>
      <c r="C25" s="17"/>
      <c r="D25" s="111" t="e">
        <f>IF(AND(D23=0,D19&gt;0),1,IF(AND(D23=0,D19&lt;0),-0.01,IF(AND(D23&lt;0,D19&gt;0),1,IF(AND(D23&lt;0,D19&lt;0),-0.01,D19/D23))))</f>
        <v>#DIV/0!</v>
      </c>
      <c r="E25" s="121"/>
      <c r="F25" s="121" t="s">
        <v>341</v>
      </c>
    </row>
    <row r="26" spans="1:6" x14ac:dyDescent="0.2">
      <c r="A26" s="13" t="s">
        <v>62</v>
      </c>
      <c r="E26" s="123">
        <v>1</v>
      </c>
      <c r="F26" s="124" t="s">
        <v>366</v>
      </c>
    </row>
    <row r="27" spans="1:6" x14ac:dyDescent="0.2">
      <c r="E27" s="123">
        <v>-0.01</v>
      </c>
      <c r="F27" s="124" t="s">
        <v>342</v>
      </c>
    </row>
    <row r="29" spans="1:6" ht="15" x14ac:dyDescent="0.25">
      <c r="A29" s="18" t="s">
        <v>168</v>
      </c>
    </row>
    <row r="31" spans="1:6" ht="12.75" customHeight="1" x14ac:dyDescent="0.2">
      <c r="A31" s="90" t="s">
        <v>169</v>
      </c>
      <c r="B31" s="91" t="s">
        <v>13</v>
      </c>
      <c r="C31" s="92">
        <v>7201</v>
      </c>
      <c r="D31" s="22">
        <f>Grundlagendaten!G43</f>
        <v>0</v>
      </c>
    </row>
    <row r="32" spans="1:6" ht="12.75" customHeight="1" x14ac:dyDescent="0.2">
      <c r="A32" s="20" t="s">
        <v>171</v>
      </c>
      <c r="B32" s="58" t="s">
        <v>14</v>
      </c>
      <c r="C32" s="82" t="s">
        <v>143</v>
      </c>
      <c r="D32" s="26">
        <f>IF(Grundlagendaten!C43&lt;0,-Grundlagendaten!C43,Grundlagendaten!C43)</f>
        <v>0</v>
      </c>
    </row>
    <row r="33" spans="1:9" x14ac:dyDescent="0.2">
      <c r="A33" s="16" t="s">
        <v>291</v>
      </c>
      <c r="B33" s="54"/>
      <c r="C33" s="17"/>
      <c r="D33" s="27">
        <f>D31-D32</f>
        <v>0</v>
      </c>
    </row>
    <row r="34" spans="1:9" x14ac:dyDescent="0.2">
      <c r="A34" s="16"/>
      <c r="B34" s="54"/>
      <c r="C34" s="17"/>
      <c r="D34" s="45"/>
    </row>
    <row r="35" spans="1:9" x14ac:dyDescent="0.2">
      <c r="A35" s="20" t="s">
        <v>170</v>
      </c>
      <c r="B35" s="58" t="s">
        <v>14</v>
      </c>
      <c r="C35" s="82" t="s">
        <v>201</v>
      </c>
      <c r="D35" s="49">
        <f>Grundlagendaten!G60</f>
        <v>0</v>
      </c>
    </row>
    <row r="36" spans="1:9" x14ac:dyDescent="0.2">
      <c r="A36" s="16" t="s">
        <v>292</v>
      </c>
      <c r="B36" s="54"/>
      <c r="C36" s="17"/>
      <c r="D36" s="27">
        <f>D31-D35</f>
        <v>0</v>
      </c>
    </row>
    <row r="38" spans="1:9" x14ac:dyDescent="0.2">
      <c r="A38" s="16" t="s">
        <v>172</v>
      </c>
      <c r="B38" s="54"/>
      <c r="C38" s="17"/>
      <c r="D38" s="111" t="str">
        <f>IF(D36&lt;&gt;0,D33/D36,"")</f>
        <v/>
      </c>
      <c r="F38" s="65"/>
      <c r="I38" s="65"/>
    </row>
    <row r="39" spans="1:9" x14ac:dyDescent="0.2">
      <c r="A39" s="13" t="s">
        <v>293</v>
      </c>
    </row>
    <row r="42" spans="1:9" ht="15" x14ac:dyDescent="0.25">
      <c r="A42" s="18" t="s">
        <v>173</v>
      </c>
    </row>
    <row r="44" spans="1:9" ht="12.75" customHeight="1" x14ac:dyDescent="0.2">
      <c r="A44" s="16" t="s">
        <v>195</v>
      </c>
      <c r="B44" s="54"/>
      <c r="C44" s="19">
        <v>29302</v>
      </c>
      <c r="D44" s="51">
        <f>Grundlagendaten!G16</f>
        <v>0</v>
      </c>
    </row>
    <row r="46" spans="1:9" x14ac:dyDescent="0.2">
      <c r="A46" s="16" t="s">
        <v>200</v>
      </c>
      <c r="B46" s="54"/>
      <c r="C46" s="17" t="s">
        <v>223</v>
      </c>
      <c r="D46" s="51">
        <f>Grundlagendaten!C141</f>
        <v>0</v>
      </c>
    </row>
    <row r="48" spans="1:9" x14ac:dyDescent="0.2">
      <c r="A48" s="16" t="s">
        <v>174</v>
      </c>
      <c r="B48" s="54"/>
      <c r="C48" s="17"/>
      <c r="D48" s="111" t="str">
        <f>IF(D46&lt;&gt;0,D44/D46,"")</f>
        <v/>
      </c>
    </row>
    <row r="49" spans="1:1" x14ac:dyDescent="0.2">
      <c r="A49" s="13" t="s">
        <v>175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F4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229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232</v>
      </c>
      <c r="B12" s="55"/>
      <c r="C12" s="21"/>
      <c r="D12" s="22">
        <f>IF(Grundlagendaten!C44&lt;&gt;0,IF(Grundlagendaten!C44&lt;0,Grundlagendaten!C44,-Grundlagendaten!C44),IF(Grundlagendaten!G61&lt;&gt;0,IF(Grundlagendaten!G61&lt;0,-Grundlagendaten!G61,Grundlagendaten!G61),0))</f>
        <v>0</v>
      </c>
      <c r="F12" s="49"/>
    </row>
    <row r="13" spans="1:6" s="12" customFormat="1" x14ac:dyDescent="0.2">
      <c r="A13" s="23" t="s">
        <v>20</v>
      </c>
      <c r="B13" s="53" t="s">
        <v>13</v>
      </c>
      <c r="C13" s="24">
        <v>33</v>
      </c>
      <c r="D13" s="109">
        <f>Grundlagendaten!C55+Grundlagendaten!C65+Grundlagendaten!C85+Grundlagendaten!C75+Grundlagendaten!C95</f>
        <v>0</v>
      </c>
    </row>
    <row r="14" spans="1:6" s="12" customFormat="1" x14ac:dyDescent="0.2">
      <c r="A14" s="23" t="s">
        <v>180</v>
      </c>
      <c r="B14" s="53" t="s">
        <v>13</v>
      </c>
      <c r="C14" s="24">
        <v>38</v>
      </c>
      <c r="D14" s="109">
        <f>Grundlagendaten!C105</f>
        <v>0</v>
      </c>
    </row>
    <row r="15" spans="1:6" s="12" customFormat="1" x14ac:dyDescent="0.2">
      <c r="A15" s="23" t="s">
        <v>25</v>
      </c>
      <c r="B15" s="57" t="s">
        <v>13</v>
      </c>
      <c r="C15" s="24">
        <v>366</v>
      </c>
      <c r="D15" s="109">
        <f>Grundlagendaten!C111</f>
        <v>0</v>
      </c>
    </row>
    <row r="16" spans="1:6" x14ac:dyDescent="0.2">
      <c r="A16" s="23" t="s">
        <v>181</v>
      </c>
      <c r="B16" s="53" t="s">
        <v>14</v>
      </c>
      <c r="C16" s="24">
        <v>48</v>
      </c>
      <c r="D16" s="25">
        <f>Grundlagendaten!G71</f>
        <v>0</v>
      </c>
    </row>
    <row r="17" spans="1:6" x14ac:dyDescent="0.2">
      <c r="A17" s="16" t="s">
        <v>55</v>
      </c>
      <c r="B17" s="54"/>
      <c r="C17" s="17"/>
      <c r="D17" s="27">
        <f>SUM(D12:D15)-SUM(D16)</f>
        <v>0</v>
      </c>
    </row>
    <row r="19" spans="1:6" x14ac:dyDescent="0.2">
      <c r="A19" s="20" t="s">
        <v>59</v>
      </c>
      <c r="B19" s="52" t="s">
        <v>13</v>
      </c>
      <c r="C19" s="21">
        <v>690</v>
      </c>
      <c r="D19" s="22">
        <f>Grundlagendaten!G127</f>
        <v>0</v>
      </c>
    </row>
    <row r="20" spans="1:6" x14ac:dyDescent="0.2">
      <c r="A20" s="23" t="s">
        <v>60</v>
      </c>
      <c r="B20" s="53" t="s">
        <v>14</v>
      </c>
      <c r="C20" s="24">
        <v>590</v>
      </c>
      <c r="D20" s="26">
        <f>Grundlagendaten!C127</f>
        <v>0</v>
      </c>
    </row>
    <row r="21" spans="1:6" x14ac:dyDescent="0.2">
      <c r="A21" s="16" t="s">
        <v>61</v>
      </c>
      <c r="B21" s="54"/>
      <c r="C21" s="17"/>
      <c r="D21" s="27">
        <f>D19-D20</f>
        <v>0</v>
      </c>
    </row>
    <row r="23" spans="1:6" x14ac:dyDescent="0.2">
      <c r="A23" s="16" t="s">
        <v>67</v>
      </c>
      <c r="B23" s="54"/>
      <c r="C23" s="17"/>
      <c r="D23" s="111" t="e">
        <f>IF(AND(D21=0,D17&gt;0),1,IF(AND(D21=0,D17&lt;0),-0.01,IF(AND(D21&lt;0,D17&gt;0),1,IF(AND(D21&lt;0,D17&lt;0),-0.01,D17/D21))))</f>
        <v>#DIV/0!</v>
      </c>
      <c r="E23" s="121"/>
      <c r="F23" s="121" t="s">
        <v>341</v>
      </c>
    </row>
    <row r="24" spans="1:6" x14ac:dyDescent="0.2">
      <c r="A24" s="13" t="s">
        <v>62</v>
      </c>
      <c r="E24" s="123">
        <v>1</v>
      </c>
      <c r="F24" s="124" t="s">
        <v>366</v>
      </c>
    </row>
    <row r="25" spans="1:6" x14ac:dyDescent="0.2">
      <c r="E25" s="123">
        <v>-0.01</v>
      </c>
      <c r="F25" s="124" t="s">
        <v>342</v>
      </c>
    </row>
    <row r="27" spans="1:6" ht="15" x14ac:dyDescent="0.25">
      <c r="A27" s="18" t="s">
        <v>168</v>
      </c>
    </row>
    <row r="29" spans="1:6" ht="12.75" customHeight="1" x14ac:dyDescent="0.2">
      <c r="A29" s="90" t="s">
        <v>306</v>
      </c>
      <c r="B29" s="91" t="s">
        <v>13</v>
      </c>
      <c r="C29" s="92" t="s">
        <v>307</v>
      </c>
      <c r="D29" s="22">
        <f>Grundlagendaten!G44</f>
        <v>0</v>
      </c>
    </row>
    <row r="30" spans="1:6" ht="12.75" customHeight="1" x14ac:dyDescent="0.2">
      <c r="A30" s="20" t="s">
        <v>234</v>
      </c>
      <c r="B30" s="58" t="s">
        <v>14</v>
      </c>
      <c r="C30" s="50" t="s">
        <v>143</v>
      </c>
      <c r="D30" s="26">
        <f>IF(Grundlagendaten!C44&lt;0,-Grundlagendaten!C44,Grundlagendaten!C44)</f>
        <v>0</v>
      </c>
    </row>
    <row r="31" spans="1:6" x14ac:dyDescent="0.2">
      <c r="A31" s="16" t="s">
        <v>291</v>
      </c>
      <c r="B31" s="54"/>
      <c r="C31" s="17"/>
      <c r="D31" s="27">
        <f>D29-D30</f>
        <v>0</v>
      </c>
    </row>
    <row r="32" spans="1:6" x14ac:dyDescent="0.2">
      <c r="A32" s="16"/>
      <c r="B32" s="54"/>
      <c r="C32" s="17"/>
      <c r="D32" s="45"/>
    </row>
    <row r="33" spans="1:4" x14ac:dyDescent="0.2">
      <c r="A33" s="20" t="s">
        <v>233</v>
      </c>
      <c r="B33" s="58" t="s">
        <v>14</v>
      </c>
      <c r="C33" s="50" t="s">
        <v>201</v>
      </c>
      <c r="D33" s="49">
        <f>Grundlagendaten!G61</f>
        <v>0</v>
      </c>
    </row>
    <row r="34" spans="1:4" x14ac:dyDescent="0.2">
      <c r="A34" s="16" t="s">
        <v>292</v>
      </c>
      <c r="B34" s="54"/>
      <c r="C34" s="17"/>
      <c r="D34" s="27">
        <f>D29-D33</f>
        <v>0</v>
      </c>
    </row>
    <row r="36" spans="1:4" x14ac:dyDescent="0.2">
      <c r="A36" s="16" t="s">
        <v>172</v>
      </c>
      <c r="B36" s="54"/>
      <c r="C36" s="17"/>
      <c r="D36" s="111" t="str">
        <f>IF(D34&lt;&gt;0,D31/D34,"")</f>
        <v/>
      </c>
    </row>
    <row r="37" spans="1:4" x14ac:dyDescent="0.2">
      <c r="A37" s="13" t="s">
        <v>293</v>
      </c>
    </row>
    <row r="40" spans="1:4" ht="15" x14ac:dyDescent="0.25">
      <c r="A40" s="18" t="s">
        <v>173</v>
      </c>
    </row>
    <row r="42" spans="1:4" ht="12.75" customHeight="1" x14ac:dyDescent="0.2">
      <c r="A42" s="16" t="s">
        <v>195</v>
      </c>
      <c r="B42" s="54"/>
      <c r="C42" s="19" t="s">
        <v>274</v>
      </c>
      <c r="D42" s="51">
        <f>Grundlagendaten!G17</f>
        <v>0</v>
      </c>
    </row>
    <row r="44" spans="1:4" x14ac:dyDescent="0.2">
      <c r="A44" s="16" t="s">
        <v>200</v>
      </c>
      <c r="B44" s="54"/>
      <c r="C44" s="88"/>
      <c r="D44" s="51">
        <f>Grundlagendaten!C142</f>
        <v>0</v>
      </c>
    </row>
    <row r="46" spans="1:4" x14ac:dyDescent="0.2">
      <c r="A46" s="16" t="s">
        <v>174</v>
      </c>
      <c r="B46" s="54"/>
      <c r="C46" s="17"/>
      <c r="D46" s="111" t="str">
        <f>IF(D44&lt;&gt;0,D42/D44,"")</f>
        <v/>
      </c>
    </row>
    <row r="47" spans="1:4" x14ac:dyDescent="0.2">
      <c r="A47" s="13" t="s">
        <v>175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F4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230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235</v>
      </c>
      <c r="B12" s="55"/>
      <c r="C12" s="21"/>
      <c r="D12" s="22">
        <f>IF(Grundlagendaten!C45&lt;&gt;0,IF(Grundlagendaten!C45&lt;0,Grundlagendaten!C45,-Grundlagendaten!C45),IF(Grundlagendaten!G62&lt;&gt;0,IF(Grundlagendaten!G62&lt;0,-Grundlagendaten!G62,Grundlagendaten!G62),0))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Grundlagendaten!C56+Grundlagendaten!C66+Grundlagendaten!C86+Grundlagendaten!C76+Grundlagendaten!C96</f>
        <v>0</v>
      </c>
    </row>
    <row r="14" spans="1:6" s="12" customFormat="1" x14ac:dyDescent="0.2">
      <c r="A14" s="23" t="s">
        <v>180</v>
      </c>
      <c r="B14" s="53" t="s">
        <v>13</v>
      </c>
      <c r="C14" s="24">
        <v>38</v>
      </c>
      <c r="D14" s="109">
        <f>Grundlagendaten!C106</f>
        <v>0</v>
      </c>
    </row>
    <row r="15" spans="1:6" s="12" customFormat="1" x14ac:dyDescent="0.2">
      <c r="A15" s="23" t="s">
        <v>313</v>
      </c>
      <c r="B15" s="53" t="s">
        <v>13</v>
      </c>
      <c r="C15" s="24">
        <v>366</v>
      </c>
      <c r="D15" s="109">
        <f>Grundlagendaten!C112</f>
        <v>0</v>
      </c>
    </row>
    <row r="16" spans="1:6" s="12" customFormat="1" x14ac:dyDescent="0.2">
      <c r="A16" s="23" t="s">
        <v>181</v>
      </c>
      <c r="B16" s="53" t="s">
        <v>14</v>
      </c>
      <c r="C16" s="24">
        <v>48</v>
      </c>
      <c r="D16" s="109">
        <f>Grundlagendaten!G72</f>
        <v>0</v>
      </c>
    </row>
    <row r="17" spans="1:6" x14ac:dyDescent="0.2">
      <c r="A17" s="16" t="s">
        <v>55</v>
      </c>
      <c r="B17" s="54"/>
      <c r="C17" s="17"/>
      <c r="D17" s="27">
        <f>SUM(D12:D15)-SUM(D16)</f>
        <v>0</v>
      </c>
    </row>
    <row r="19" spans="1:6" x14ac:dyDescent="0.2">
      <c r="A19" s="20" t="s">
        <v>59</v>
      </c>
      <c r="B19" s="52" t="s">
        <v>13</v>
      </c>
      <c r="C19" s="21">
        <v>690</v>
      </c>
      <c r="D19" s="22">
        <f>Grundlagendaten!G128</f>
        <v>0</v>
      </c>
    </row>
    <row r="20" spans="1:6" x14ac:dyDescent="0.2">
      <c r="A20" s="23" t="s">
        <v>60</v>
      </c>
      <c r="B20" s="53" t="s">
        <v>14</v>
      </c>
      <c r="C20" s="24">
        <v>590</v>
      </c>
      <c r="D20" s="26">
        <f>Grundlagendaten!C128</f>
        <v>0</v>
      </c>
    </row>
    <row r="21" spans="1:6" x14ac:dyDescent="0.2">
      <c r="A21" s="16" t="s">
        <v>61</v>
      </c>
      <c r="B21" s="54"/>
      <c r="C21" s="17"/>
      <c r="D21" s="27">
        <f>D19-D20</f>
        <v>0</v>
      </c>
    </row>
    <row r="23" spans="1:6" x14ac:dyDescent="0.2">
      <c r="A23" s="16" t="s">
        <v>67</v>
      </c>
      <c r="B23" s="54"/>
      <c r="C23" s="17"/>
      <c r="D23" s="111" t="e">
        <f>IF(AND(D21=0,D17&gt;0),1,IF(AND(D21=0,D17&lt;0),-0.01,IF(AND(D21&lt;0,D17&gt;0),1,IF(AND(D21&lt;0,D17&lt;0),-0.01,D17/D21))))</f>
        <v>#DIV/0!</v>
      </c>
      <c r="E23" s="121"/>
      <c r="F23" s="121" t="s">
        <v>341</v>
      </c>
    </row>
    <row r="24" spans="1:6" x14ac:dyDescent="0.2">
      <c r="A24" s="13" t="s">
        <v>62</v>
      </c>
      <c r="E24" s="123">
        <v>1</v>
      </c>
      <c r="F24" s="124" t="s">
        <v>366</v>
      </c>
    </row>
    <row r="25" spans="1:6" x14ac:dyDescent="0.2">
      <c r="E25" s="123">
        <v>-0.01</v>
      </c>
      <c r="F25" s="124" t="s">
        <v>342</v>
      </c>
    </row>
    <row r="27" spans="1:6" ht="15" x14ac:dyDescent="0.25">
      <c r="A27" s="18" t="s">
        <v>168</v>
      </c>
    </row>
    <row r="29" spans="1:6" ht="12.75" customHeight="1" x14ac:dyDescent="0.2">
      <c r="A29" s="20" t="s">
        <v>308</v>
      </c>
      <c r="B29" s="55" t="s">
        <v>13</v>
      </c>
      <c r="C29" s="92" t="s">
        <v>307</v>
      </c>
      <c r="D29" s="22">
        <f>Grundlagendaten!G45</f>
        <v>0</v>
      </c>
    </row>
    <row r="30" spans="1:6" ht="12.75" customHeight="1" x14ac:dyDescent="0.2">
      <c r="A30" s="20" t="s">
        <v>237</v>
      </c>
      <c r="B30" s="58" t="s">
        <v>14</v>
      </c>
      <c r="C30" s="50" t="s">
        <v>143</v>
      </c>
      <c r="D30" s="26">
        <f>IF(Grundlagendaten!C45&lt;0,-Grundlagendaten!C45,Grundlagendaten!C45)</f>
        <v>0</v>
      </c>
    </row>
    <row r="31" spans="1:6" x14ac:dyDescent="0.2">
      <c r="A31" s="16" t="s">
        <v>291</v>
      </c>
      <c r="B31" s="54"/>
      <c r="C31" s="17"/>
      <c r="D31" s="27">
        <f>D29-D30</f>
        <v>0</v>
      </c>
    </row>
    <row r="32" spans="1:6" x14ac:dyDescent="0.2">
      <c r="A32" s="16"/>
      <c r="B32" s="54"/>
      <c r="C32" s="17"/>
      <c r="D32" s="45"/>
    </row>
    <row r="33" spans="1:4" x14ac:dyDescent="0.2">
      <c r="A33" s="20" t="s">
        <v>236</v>
      </c>
      <c r="B33" s="58" t="s">
        <v>14</v>
      </c>
      <c r="C33" s="50" t="s">
        <v>201</v>
      </c>
      <c r="D33" s="49">
        <f>Grundlagendaten!G62</f>
        <v>0</v>
      </c>
    </row>
    <row r="34" spans="1:4" x14ac:dyDescent="0.2">
      <c r="A34" s="16" t="s">
        <v>292</v>
      </c>
      <c r="B34" s="54"/>
      <c r="C34" s="17"/>
      <c r="D34" s="27">
        <f>D29-D33</f>
        <v>0</v>
      </c>
    </row>
    <row r="36" spans="1:4" x14ac:dyDescent="0.2">
      <c r="A36" s="16" t="s">
        <v>172</v>
      </c>
      <c r="B36" s="54"/>
      <c r="C36" s="17"/>
      <c r="D36" s="111" t="str">
        <f>IF(D34&lt;&gt;0,D31/D34,"")</f>
        <v/>
      </c>
    </row>
    <row r="37" spans="1:4" x14ac:dyDescent="0.2">
      <c r="A37" s="13" t="s">
        <v>293</v>
      </c>
    </row>
    <row r="40" spans="1:4" ht="15" x14ac:dyDescent="0.25">
      <c r="A40" s="18" t="s">
        <v>173</v>
      </c>
    </row>
    <row r="42" spans="1:4" ht="12.75" customHeight="1" x14ac:dyDescent="0.2">
      <c r="A42" s="16" t="s">
        <v>195</v>
      </c>
      <c r="B42" s="54"/>
      <c r="C42" s="19" t="s">
        <v>274</v>
      </c>
      <c r="D42" s="51">
        <f>Grundlagendaten!G18</f>
        <v>0</v>
      </c>
    </row>
    <row r="44" spans="1:4" x14ac:dyDescent="0.2">
      <c r="A44" s="16" t="s">
        <v>200</v>
      </c>
      <c r="B44" s="54"/>
      <c r="C44" s="88"/>
      <c r="D44" s="51">
        <f>Grundlagendaten!C143</f>
        <v>0</v>
      </c>
    </row>
    <row r="46" spans="1:4" x14ac:dyDescent="0.2">
      <c r="A46" s="16" t="s">
        <v>174</v>
      </c>
      <c r="B46" s="54"/>
      <c r="C46" s="17"/>
      <c r="D46" s="111" t="str">
        <f>IF(D44&lt;&gt;0,D42/D44,"")</f>
        <v/>
      </c>
    </row>
    <row r="47" spans="1:4" x14ac:dyDescent="0.2">
      <c r="A47" s="13" t="s">
        <v>175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3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48.28515625" bestFit="1" customWidth="1"/>
    <col min="2" max="2" width="3.28515625" style="48" bestFit="1" customWidth="1"/>
    <col min="3" max="3" width="13.42578125" style="14" bestFit="1" customWidth="1"/>
    <col min="4" max="4" width="15.7109375" style="6" customWidth="1"/>
  </cols>
  <sheetData>
    <row r="1" spans="1:6" x14ac:dyDescent="0.2">
      <c r="A1" s="37" t="s">
        <v>0</v>
      </c>
      <c r="C1" s="17" t="str">
        <f>IF(Grundlagendaten!B3&lt;&gt;0,Grundlagendaten!B3,"")</f>
        <v/>
      </c>
    </row>
    <row r="2" spans="1:6" x14ac:dyDescent="0.2">
      <c r="A2" s="37"/>
    </row>
    <row r="3" spans="1:6" x14ac:dyDescent="0.2">
      <c r="A3" s="37" t="s">
        <v>1</v>
      </c>
      <c r="C3" s="43" t="str">
        <f>IF(Grundlagendaten!D3&lt;&gt;0,Grundlagendaten!D3,"")</f>
        <v/>
      </c>
    </row>
    <row r="5" spans="1:6" x14ac:dyDescent="0.2">
      <c r="A5" s="37" t="s">
        <v>326</v>
      </c>
      <c r="C5" s="44" t="str">
        <f>IF(Grundlagendaten!G3&lt;&gt;0,Grundlagendaten!G3,"")</f>
        <v xml:space="preserve"> </v>
      </c>
    </row>
    <row r="7" spans="1:6" ht="15.75" x14ac:dyDescent="0.25">
      <c r="A7" s="2" t="s">
        <v>231</v>
      </c>
    </row>
    <row r="9" spans="1:6" x14ac:dyDescent="0.2">
      <c r="C9" s="28" t="s">
        <v>17</v>
      </c>
      <c r="D9" s="29" t="s">
        <v>54</v>
      </c>
    </row>
    <row r="10" spans="1:6" ht="15" x14ac:dyDescent="0.25">
      <c r="A10" s="18" t="s">
        <v>66</v>
      </c>
    </row>
    <row r="12" spans="1:6" x14ac:dyDescent="0.2">
      <c r="A12" s="20" t="s">
        <v>238</v>
      </c>
      <c r="B12" s="55"/>
      <c r="C12" s="21"/>
      <c r="D12" s="22">
        <f>IF(Grundlagendaten!C46&lt;&gt;0,IF(Grundlagendaten!C46&lt;0,Grundlagendaten!C46,-Grundlagendaten!C46),IF(Grundlagendaten!G63&lt;&gt;0,IF(Grundlagendaten!G63&lt;0,-Grundlagendaten!G63,Grundlagendaten!G63),0))</f>
        <v>0</v>
      </c>
      <c r="F12" s="49"/>
    </row>
    <row r="13" spans="1:6" x14ac:dyDescent="0.2">
      <c r="A13" s="23" t="s">
        <v>20</v>
      </c>
      <c r="B13" s="53" t="s">
        <v>13</v>
      </c>
      <c r="C13" s="24">
        <v>33</v>
      </c>
      <c r="D13" s="25">
        <f>Grundlagendaten!C57+Grundlagendaten!C67+Grundlagendaten!C87+Grundlagendaten!C77+Grundlagendaten!C97</f>
        <v>0</v>
      </c>
    </row>
    <row r="14" spans="1:6" x14ac:dyDescent="0.2">
      <c r="A14" s="23" t="s">
        <v>25</v>
      </c>
      <c r="B14" s="53" t="s">
        <v>13</v>
      </c>
      <c r="C14" s="24">
        <v>366</v>
      </c>
      <c r="D14" s="25">
        <f>Grundlagendaten!C113</f>
        <v>0</v>
      </c>
    </row>
    <row r="15" spans="1:6" x14ac:dyDescent="0.2">
      <c r="A15" s="23" t="s">
        <v>335</v>
      </c>
      <c r="B15" s="53" t="s">
        <v>13</v>
      </c>
      <c r="C15" s="24">
        <v>3898</v>
      </c>
      <c r="D15" s="25">
        <f>Grundlagendaten!C39</f>
        <v>0</v>
      </c>
    </row>
    <row r="16" spans="1:6" x14ac:dyDescent="0.2">
      <c r="A16" s="23" t="s">
        <v>339</v>
      </c>
      <c r="B16" s="53" t="s">
        <v>14</v>
      </c>
      <c r="C16" s="24">
        <v>4898</v>
      </c>
      <c r="D16" s="25">
        <f>Grundlagendaten!G39</f>
        <v>0</v>
      </c>
    </row>
    <row r="17" spans="1:6" x14ac:dyDescent="0.2">
      <c r="A17" s="16" t="s">
        <v>55</v>
      </c>
      <c r="B17" s="54"/>
      <c r="C17" s="17"/>
      <c r="D17" s="27">
        <f>SUM(D12:D15)-D16</f>
        <v>0</v>
      </c>
    </row>
    <row r="19" spans="1:6" x14ac:dyDescent="0.2">
      <c r="A19" s="20" t="s">
        <v>59</v>
      </c>
      <c r="B19" s="52" t="s">
        <v>13</v>
      </c>
      <c r="C19" s="21">
        <v>690</v>
      </c>
      <c r="D19" s="22">
        <f>Grundlagendaten!G129</f>
        <v>0</v>
      </c>
    </row>
    <row r="20" spans="1:6" x14ac:dyDescent="0.2">
      <c r="A20" s="23" t="s">
        <v>60</v>
      </c>
      <c r="B20" s="53" t="s">
        <v>14</v>
      </c>
      <c r="C20" s="24">
        <v>590</v>
      </c>
      <c r="D20" s="26">
        <f>Grundlagendaten!C129</f>
        <v>0</v>
      </c>
    </row>
    <row r="21" spans="1:6" x14ac:dyDescent="0.2">
      <c r="A21" s="16" t="s">
        <v>61</v>
      </c>
      <c r="B21" s="54"/>
      <c r="C21" s="17"/>
      <c r="D21" s="27">
        <f>D19-D20</f>
        <v>0</v>
      </c>
    </row>
    <row r="23" spans="1:6" x14ac:dyDescent="0.2">
      <c r="A23" s="16" t="s">
        <v>67</v>
      </c>
      <c r="B23" s="54"/>
      <c r="C23" s="17"/>
      <c r="D23" s="111" t="e">
        <f>IF(AND(D21=0,D17&gt;0),1,IF(AND(D21=0,D17&lt;0),-0.01,IF(AND(D21&lt;0,D17&gt;0),1,IF(AND(D21&lt;0,D17&lt;0),-0.01,D17/D21))))</f>
        <v>#DIV/0!</v>
      </c>
      <c r="E23" s="121"/>
      <c r="F23" s="121" t="s">
        <v>341</v>
      </c>
    </row>
    <row r="24" spans="1:6" x14ac:dyDescent="0.2">
      <c r="A24" s="13" t="s">
        <v>62</v>
      </c>
      <c r="E24" s="123">
        <v>1</v>
      </c>
      <c r="F24" s="124" t="s">
        <v>366</v>
      </c>
    </row>
    <row r="25" spans="1:6" x14ac:dyDescent="0.2">
      <c r="E25" s="123">
        <v>-0.01</v>
      </c>
      <c r="F25" s="124" t="s">
        <v>342</v>
      </c>
    </row>
    <row r="27" spans="1:6" ht="15" x14ac:dyDescent="0.25">
      <c r="A27" s="18" t="s">
        <v>168</v>
      </c>
    </row>
    <row r="29" spans="1:6" ht="12.75" customHeight="1" x14ac:dyDescent="0.2">
      <c r="A29" s="20" t="s">
        <v>188</v>
      </c>
      <c r="B29" s="55" t="s">
        <v>13</v>
      </c>
      <c r="C29" s="92">
        <v>7301</v>
      </c>
      <c r="D29" s="22">
        <f>Grundlagendaten!G46</f>
        <v>0</v>
      </c>
    </row>
    <row r="30" spans="1:6" ht="12.75" customHeight="1" x14ac:dyDescent="0.2">
      <c r="A30" s="20" t="s">
        <v>105</v>
      </c>
      <c r="B30" s="58" t="s">
        <v>14</v>
      </c>
      <c r="C30" s="50" t="s">
        <v>143</v>
      </c>
      <c r="D30" s="26">
        <f>IF(Grundlagendaten!C46&lt;0,-Grundlagendaten!C46,Grundlagendaten!C46)</f>
        <v>0</v>
      </c>
    </row>
    <row r="31" spans="1:6" x14ac:dyDescent="0.2">
      <c r="A31" s="16" t="s">
        <v>291</v>
      </c>
      <c r="B31" s="54"/>
      <c r="C31" s="17"/>
      <c r="D31" s="27">
        <f>D29-D30</f>
        <v>0</v>
      </c>
    </row>
    <row r="32" spans="1:6" x14ac:dyDescent="0.2">
      <c r="A32" s="16"/>
      <c r="B32" s="54"/>
      <c r="C32" s="17"/>
      <c r="D32" s="45"/>
    </row>
    <row r="33" spans="1:4" x14ac:dyDescent="0.2">
      <c r="A33" s="20" t="s">
        <v>115</v>
      </c>
      <c r="B33" s="58" t="s">
        <v>14</v>
      </c>
      <c r="C33" s="50" t="s">
        <v>201</v>
      </c>
      <c r="D33" s="49">
        <f>Grundlagendaten!G63</f>
        <v>0</v>
      </c>
    </row>
    <row r="34" spans="1:4" x14ac:dyDescent="0.2">
      <c r="A34" s="16" t="s">
        <v>292</v>
      </c>
      <c r="B34" s="54"/>
      <c r="C34" s="17"/>
      <c r="D34" s="27">
        <f>D29-D33</f>
        <v>0</v>
      </c>
    </row>
    <row r="36" spans="1:4" x14ac:dyDescent="0.2">
      <c r="A36" s="16" t="s">
        <v>172</v>
      </c>
      <c r="B36" s="54"/>
      <c r="C36" s="17"/>
      <c r="D36" s="111" t="str">
        <f>IF(D34&lt;&gt;0,D31/D34,"")</f>
        <v/>
      </c>
    </row>
    <row r="37" spans="1:4" x14ac:dyDescent="0.2">
      <c r="A37" s="13" t="s">
        <v>293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16</vt:i4>
      </vt:variant>
    </vt:vector>
  </HeadingPairs>
  <TitlesOfParts>
    <vt:vector size="31" baseType="lpstr">
      <vt:lpstr>Inhalt</vt:lpstr>
      <vt:lpstr>Grundlagendaten</vt:lpstr>
      <vt:lpstr>Gesamthaushalt</vt:lpstr>
      <vt:lpstr>allgemeiner Haushalt</vt:lpstr>
      <vt:lpstr>SF Wasser</vt:lpstr>
      <vt:lpstr>SF Abwasser</vt:lpstr>
      <vt:lpstr>SF WE_3</vt:lpstr>
      <vt:lpstr>SF WE_4</vt:lpstr>
      <vt:lpstr>SF Abfall</vt:lpstr>
      <vt:lpstr>SF Feuerwehr</vt:lpstr>
      <vt:lpstr>SF_3</vt:lpstr>
      <vt:lpstr>SF_4</vt:lpstr>
      <vt:lpstr>SF_5</vt:lpstr>
      <vt:lpstr>SF_6</vt:lpstr>
      <vt:lpstr>Tabelle1</vt:lpstr>
      <vt:lpstr>Inhalt!ANREDE</vt:lpstr>
      <vt:lpstr>Gesamthaushalt!Druckbereich</vt:lpstr>
      <vt:lpstr>'allgemeiner Haushalt'!Drucktitel</vt:lpstr>
      <vt:lpstr>Gesamthaushalt!Drucktitel</vt:lpstr>
      <vt:lpstr>'SF Abfall'!Drucktitel</vt:lpstr>
      <vt:lpstr>'SF Abwasser'!Drucktitel</vt:lpstr>
      <vt:lpstr>'SF Feuerwehr'!Drucktitel</vt:lpstr>
      <vt:lpstr>'SF Wasser'!Drucktitel</vt:lpstr>
      <vt:lpstr>'SF WE_3'!Drucktitel</vt:lpstr>
      <vt:lpstr>'SF WE_4'!Drucktitel</vt:lpstr>
      <vt:lpstr>SF_3!Drucktitel</vt:lpstr>
      <vt:lpstr>SF_4!Drucktitel</vt:lpstr>
      <vt:lpstr>SF_5!Drucktitel</vt:lpstr>
      <vt:lpstr>SF_6!Drucktitel</vt:lpstr>
      <vt:lpstr>Inhalt!OLE_LINK1</vt:lpstr>
      <vt:lpstr>Inhalt!OLE_LINK3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hans.schaefer@regiosupport.ch</dc:creator>
  <cp:lastModifiedBy>Markwalder Iris, DIJ-AGR-GeM</cp:lastModifiedBy>
  <cp:lastPrinted>2021-05-11T15:17:17Z</cp:lastPrinted>
  <dcterms:created xsi:type="dcterms:W3CDTF">2001-11-28T09:54:57Z</dcterms:created>
  <dcterms:modified xsi:type="dcterms:W3CDTF">2025-03-11T10:32:58Z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2025-03-11T10:30:33Z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2821311b-6220-45d5-816d-b7eea69b3cb9</vt:lpwstr>
  </property>
  <property fmtid="{D5CDD505-2E9C-101B-9397-08002B2CF9AE}" pid="8" name="MSIP_Label_74fdd986-87d9-48c6-acda-407b1ab5fef0_ContentBits">
    <vt:lpwstr>0</vt:lpwstr>
  </property>
</Properties>
</file>