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2va-cfs-usr0.jgk.be.ch\usr0\UserHomes\MX6P\Z_Systems\RedirectedFolders\Desktop\"/>
    </mc:Choice>
  </mc:AlternateContent>
  <bookViews>
    <workbookView xWindow="14385" yWindow="45" windowWidth="14280" windowHeight="13740" tabRatio="791"/>
  </bookViews>
  <sheets>
    <sheet name="Budget" sheetId="18" r:id="rId1"/>
    <sheet name="Plan financier 1ère année" sheetId="22" r:id="rId2"/>
    <sheet name="Plan financier 2ème année" sheetId="20" r:id="rId3"/>
    <sheet name="Plan financier 3ème année" sheetId="21" r:id="rId4"/>
    <sheet name="offene Fragen" sheetId="6" state="veryHidden" r:id="rId5"/>
  </sheets>
  <definedNames>
    <definedName name="_xlnm.Print_Area" localSheetId="0">Budget!$A$1:$E$47</definedName>
    <definedName name="_xlnm.Print_Area" localSheetId="1">'Plan financier 1ère année'!$A$1:$E$47</definedName>
    <definedName name="_xlnm.Print_Area" localSheetId="2">'Plan financier 2ème année'!$A$1:$E$47</definedName>
    <definedName name="_xlnm.Print_Area" localSheetId="3">'Plan financier 3ème année'!$A$1:$E$47</definedName>
    <definedName name="_xlnm.Print_Titles" localSheetId="0">Budget!$9:$9</definedName>
    <definedName name="_xlnm.Print_Titles" localSheetId="1">'Plan financier 1ère année'!$9:$9</definedName>
    <definedName name="_xlnm.Print_Titles" localSheetId="2">'Plan financier 2ème année'!$9:$9</definedName>
    <definedName name="_xlnm.Print_Titles" localSheetId="3">'Plan financier 3ème année'!$9:$9</definedName>
  </definedNames>
  <calcPr calcId="162913"/>
</workbook>
</file>

<file path=xl/calcChain.xml><?xml version="1.0" encoding="utf-8"?>
<calcChain xmlns="http://schemas.openxmlformats.org/spreadsheetml/2006/main">
  <c r="C3" i="21" l="1"/>
  <c r="C3" i="20"/>
  <c r="C3" i="22"/>
  <c r="A7" i="21"/>
  <c r="A7" i="20"/>
  <c r="A7" i="22"/>
  <c r="A40" i="21"/>
  <c r="A39" i="21"/>
  <c r="A40" i="20"/>
  <c r="A39" i="20"/>
  <c r="A40" i="22"/>
  <c r="A39" i="22"/>
  <c r="C1" i="22" l="1"/>
  <c r="D44" i="21" l="1"/>
  <c r="D44" i="20"/>
  <c r="D44" i="22"/>
  <c r="D44" i="18"/>
  <c r="D47" i="22" l="1"/>
  <c r="D35" i="22"/>
  <c r="D26" i="22"/>
  <c r="D24" i="22"/>
  <c r="D20" i="22"/>
  <c r="D26" i="18" l="1"/>
  <c r="D26" i="20"/>
  <c r="C1" i="21" l="1"/>
  <c r="C1" i="20"/>
  <c r="D47" i="21" l="1"/>
  <c r="D35" i="21"/>
  <c r="D24" i="21"/>
  <c r="D20" i="21"/>
  <c r="D26" i="21" s="1"/>
  <c r="D47" i="20"/>
  <c r="D35" i="20"/>
  <c r="D24" i="20"/>
  <c r="D20" i="20"/>
  <c r="D47" i="18"/>
  <c r="D35" i="18" l="1"/>
  <c r="D20" i="18" l="1"/>
  <c r="D24" i="18"/>
</calcChain>
</file>

<file path=xl/sharedStrings.xml><?xml version="1.0" encoding="utf-8"?>
<sst xmlns="http://schemas.openxmlformats.org/spreadsheetml/2006/main" count="229" uniqueCount="59">
  <si>
    <t>Aktiven</t>
  </si>
  <si>
    <t>Passiven</t>
  </si>
  <si>
    <t>Aufwand</t>
  </si>
  <si>
    <t>Ertrag</t>
  </si>
  <si>
    <t>Investitionsrechnung</t>
  </si>
  <si>
    <t>Ausgaben</t>
  </si>
  <si>
    <t>Einnahmen</t>
  </si>
  <si>
    <t>+</t>
  </si>
  <si>
    <t>-</t>
  </si>
  <si>
    <t>Bilanz</t>
  </si>
  <si>
    <t>Erfolgsrechnung</t>
  </si>
  <si>
    <t>Sachgruppe</t>
  </si>
  <si>
    <t>passivierte Investitionsbeiträge</t>
  </si>
  <si>
    <t>Für die Berechnung der Finanzkennzahlen nicht gefunden…</t>
  </si>
  <si>
    <t>Auflösung passivierte Investitionsbeiträge</t>
  </si>
  <si>
    <t>zusätzliche Abschreibungen Darlehen/Be-teiligungen/Investitionsbeiträge</t>
  </si>
  <si>
    <t>zusätzliche Auflösung passivierte Investitionsbeiträge</t>
  </si>
  <si>
    <t>ausserordentlicher Personalaufwand</t>
  </si>
  <si>
    <t>ausserord. Sach- und Betriebsaufwand</t>
  </si>
  <si>
    <t>ausserord. Finanzaufwand (geldflusswirksam)</t>
  </si>
  <si>
    <t>ausserord. Transferaufwand</t>
  </si>
  <si>
    <t>Durchlaufende Investitionsbeiträge  (werden nicht bilanziert!)</t>
  </si>
  <si>
    <t>+/-</t>
  </si>
  <si>
    <t>= Autofinancement</t>
  </si>
  <si>
    <t>= Investissements nets</t>
  </si>
  <si>
    <t>Groupe de matières</t>
  </si>
  <si>
    <t>Montant en CHF</t>
  </si>
  <si>
    <r>
      <t>Degré d'autofinancemen</t>
    </r>
    <r>
      <rPr>
        <b/>
        <sz val="11"/>
        <color theme="1"/>
        <rFont val="Arial"/>
        <family val="2"/>
      </rPr>
      <t>t (DA)</t>
    </r>
  </si>
  <si>
    <t>Clôture du compte général</t>
  </si>
  <si>
    <t>Rectifications, prêts PA</t>
  </si>
  <si>
    <t>Rectifications, participations PA</t>
  </si>
  <si>
    <t>Amortissements, subventions d'investissement</t>
  </si>
  <si>
    <t>Attributions aux capitaux propres</t>
  </si>
  <si>
    <t>Prélèvements sur les capitaux propres</t>
  </si>
  <si>
    <t>Revalorisations PA</t>
  </si>
  <si>
    <t>Report de dépenses financées par les impôts au bilan</t>
  </si>
  <si>
    <t>Report de recettes financées par les impôts au bilan</t>
  </si>
  <si>
    <r>
      <t>= Degré d'autofinancemen</t>
    </r>
    <r>
      <rPr>
        <b/>
        <sz val="10"/>
        <color theme="1"/>
        <rFont val="Arial"/>
        <family val="2"/>
      </rPr>
      <t>t (DA)</t>
    </r>
  </si>
  <si>
    <r>
      <t>Quotient de l'excédent du bilan</t>
    </r>
    <r>
      <rPr>
        <b/>
        <sz val="11"/>
        <color theme="1"/>
        <rFont val="Arial"/>
        <family val="2"/>
      </rPr>
      <t xml:space="preserve"> (QEB)</t>
    </r>
  </si>
  <si>
    <t>(Autofinancement / investissements nets)</t>
  </si>
  <si>
    <t>Excédent / découvert du bilan</t>
  </si>
  <si>
    <t>= Excédent / découvert du bilan</t>
  </si>
  <si>
    <t>Amortissements du PA financé par les impôts</t>
  </si>
  <si>
    <r>
      <t>= Quotient de l'excédent du bilan</t>
    </r>
    <r>
      <rPr>
        <b/>
        <sz val="10"/>
        <color theme="1"/>
        <rFont val="Arial"/>
        <family val="2"/>
      </rPr>
      <t xml:space="preserve"> (QEB)</t>
    </r>
  </si>
  <si>
    <t>Impôts directs, personnes physiques (PP)</t>
  </si>
  <si>
    <t>Impôts directs, personnes morales (PM)</t>
  </si>
  <si>
    <t>Ind. forf. cantonale, compensation des charges de centre</t>
  </si>
  <si>
    <t>Prestation complémentaire géo-topographique</t>
  </si>
  <si>
    <t>Prestation complémentaire socio-démographique</t>
  </si>
  <si>
    <t>= Impôts directs PP et PM et péréquation financière</t>
  </si>
  <si>
    <t>Paroisse</t>
  </si>
  <si>
    <t>Plan financier</t>
  </si>
  <si>
    <t>Généré par une formule:</t>
  </si>
  <si>
    <t>si l'autofinancement est négatif et que les investissements nets sont négatifs ou nuls</t>
  </si>
  <si>
    <t>Indicateurs financiers</t>
  </si>
  <si>
    <t>Exercice budgétaire</t>
  </si>
  <si>
    <t>Péréquation financière (montants versés)</t>
  </si>
  <si>
    <t>Péréquation financière (montants reçus)</t>
  </si>
  <si>
    <t>si les investissements nets sont négatifs ou nuls et que l'autofinancement est positif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</si>
</sst>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1" fillId="2" borderId="1" xfId="0" applyFont="1" applyFill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horizontal="center"/>
    </xf>
    <xf numFmtId="0" fontId="7" fillId="4" borderId="0" xfId="0" applyFont="1" applyFill="1"/>
    <xf numFmtId="43" fontId="0" fillId="4" borderId="0" xfId="1" applyFont="1" applyFill="1"/>
    <xf numFmtId="0" fontId="0" fillId="4" borderId="0" xfId="0" applyFill="1"/>
    <xf numFmtId="0" fontId="2" fillId="4" borderId="0" xfId="0" applyFont="1" applyFill="1" applyAlignment="1">
      <alignment horizontal="right"/>
    </xf>
    <xf numFmtId="0" fontId="6" fillId="4" borderId="0" xfId="0" applyFont="1" applyFill="1"/>
    <xf numFmtId="0" fontId="5" fillId="4" borderId="0" xfId="0" applyFont="1" applyFill="1"/>
    <xf numFmtId="0" fontId="9" fillId="4" borderId="6" xfId="0" applyFont="1" applyFill="1" applyBorder="1" applyAlignment="1">
      <alignment horizontal="center" wrapText="1"/>
    </xf>
    <xf numFmtId="43" fontId="3" fillId="4" borderId="6" xfId="1" applyFont="1" applyFill="1" applyBorder="1" applyAlignment="1">
      <alignment horizontal="center"/>
    </xf>
    <xf numFmtId="0" fontId="8" fillId="4" borderId="0" xfId="0" applyFont="1" applyFill="1"/>
    <xf numFmtId="0" fontId="2" fillId="4" borderId="3" xfId="0" applyFont="1" applyFill="1" applyBorder="1"/>
    <xf numFmtId="0" fontId="6" fillId="4" borderId="3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6" fillId="4" borderId="2" xfId="0" applyFont="1" applyFill="1" applyBorder="1"/>
    <xf numFmtId="43" fontId="0" fillId="4" borderId="0" xfId="0" applyNumberFormat="1" applyFill="1"/>
    <xf numFmtId="0" fontId="2" fillId="4" borderId="0" xfId="0" quotePrefix="1" applyFont="1" applyFill="1"/>
    <xf numFmtId="0" fontId="12" fillId="4" borderId="2" xfId="0" applyFont="1" applyFill="1" applyBorder="1"/>
    <xf numFmtId="0" fontId="1" fillId="4" borderId="0" xfId="0" quotePrefix="1" applyFont="1" applyFill="1"/>
    <xf numFmtId="0" fontId="1" fillId="4" borderId="0" xfId="0" applyFont="1" applyFill="1" applyAlignment="1">
      <alignment horizontal="center"/>
    </xf>
    <xf numFmtId="43" fontId="1" fillId="4" borderId="1" xfId="1" applyFont="1" applyFill="1" applyBorder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3" xfId="0" quotePrefix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10" fontId="1" fillId="5" borderId="1" xfId="2" applyNumberFormat="1" applyFont="1" applyFill="1" applyBorder="1"/>
    <xf numFmtId="0" fontId="2" fillId="4" borderId="3" xfId="0" applyFont="1" applyFill="1" applyBorder="1" applyAlignment="1">
      <alignment horizontal="center"/>
    </xf>
    <xf numFmtId="0" fontId="2" fillId="4" borderId="3" xfId="0" quotePrefix="1" applyFont="1" applyFill="1" applyBorder="1" applyAlignment="1">
      <alignment horizontal="center"/>
    </xf>
    <xf numFmtId="0" fontId="6" fillId="4" borderId="3" xfId="0" applyFont="1" applyFill="1" applyBorder="1" applyAlignment="1">
      <alignment horizontal="right"/>
    </xf>
    <xf numFmtId="43" fontId="1" fillId="4" borderId="1" xfId="1" applyNumberFormat="1" applyFont="1" applyFill="1" applyBorder="1"/>
    <xf numFmtId="43" fontId="1" fillId="4" borderId="0" xfId="1" applyFont="1" applyFill="1" applyBorder="1"/>
    <xf numFmtId="0" fontId="1" fillId="0" borderId="0" xfId="0" quotePrefix="1" applyFont="1"/>
    <xf numFmtId="0" fontId="2" fillId="0" borderId="3" xfId="0" applyFont="1" applyBorder="1"/>
    <xf numFmtId="0" fontId="2" fillId="0" borderId="2" xfId="0" applyFont="1" applyBorder="1"/>
    <xf numFmtId="43" fontId="0" fillId="3" borderId="3" xfId="1" applyFont="1" applyFill="1" applyBorder="1" applyProtection="1">
      <protection locked="0"/>
    </xf>
    <xf numFmtId="43" fontId="0" fillId="3" borderId="3" xfId="1" applyNumberFormat="1" applyFont="1" applyFill="1" applyBorder="1" applyProtection="1">
      <protection locked="0"/>
    </xf>
    <xf numFmtId="43" fontId="0" fillId="3" borderId="2" xfId="1" applyNumberFormat="1" applyFont="1" applyFill="1" applyBorder="1" applyProtection="1">
      <protection locked="0"/>
    </xf>
    <xf numFmtId="0" fontId="13" fillId="4" borderId="0" xfId="0" applyFont="1" applyFill="1" applyBorder="1"/>
    <xf numFmtId="9" fontId="13" fillId="4" borderId="0" xfId="0" applyNumberFormat="1" applyFont="1" applyFill="1" applyBorder="1"/>
    <xf numFmtId="3" fontId="13" fillId="4" borderId="0" xfId="0" applyNumberFormat="1" applyFont="1" applyFill="1" applyBorder="1"/>
    <xf numFmtId="0" fontId="2" fillId="0" borderId="3" xfId="0" applyFont="1" applyFill="1" applyBorder="1" applyProtection="1"/>
    <xf numFmtId="0" fontId="1" fillId="0" borderId="0" xfId="0" applyFont="1" applyFill="1" applyAlignment="1">
      <alignment horizontal="left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</xf>
    <xf numFmtId="0" fontId="0" fillId="3" borderId="8" xfId="0" applyFill="1" applyBorder="1" applyAlignment="1" applyProtection="1">
      <alignment horizontal="left"/>
    </xf>
  </cellXfs>
  <cellStyles count="5">
    <cellStyle name="Komma" xfId="1" builtinId="3"/>
    <cellStyle name="Komma 2" xfId="3"/>
    <cellStyle name="Prozent" xfId="2" builtinId="5"/>
    <cellStyle name="Prozent 2" xfId="4"/>
    <cellStyle name="Standard" xfId="0" builtinId="0"/>
  </cellStyles>
  <dxfs count="0"/>
  <tableStyles count="0" defaultTableStyle="TableStyleMedium9" defaultPivotStyle="PivotStyleLight16"/>
  <colors>
    <mruColors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47"/>
  <sheetViews>
    <sheetView tabSelected="1" zoomScale="110" zoomScaleNormal="110" workbookViewId="0">
      <selection activeCell="C1" sqref="C1:D1"/>
    </sheetView>
  </sheetViews>
  <sheetFormatPr baseColWidth="10" defaultColWidth="11.42578125" defaultRowHeight="12.75" outlineLevelRow="1" x14ac:dyDescent="0.2"/>
  <cols>
    <col min="1" max="1" width="48.28515625" style="11" bestFit="1" customWidth="1"/>
    <col min="2" max="2" width="3.28515625" style="8" bestFit="1" customWidth="1"/>
    <col min="3" max="3" width="15.7109375" style="13" customWidth="1"/>
    <col min="4" max="4" width="17" style="10" customWidth="1"/>
    <col min="5" max="16384" width="11.42578125" style="11"/>
  </cols>
  <sheetData>
    <row r="1" spans="1:7" ht="12.75" customHeight="1" x14ac:dyDescent="0.2">
      <c r="A1" s="32" t="s">
        <v>50</v>
      </c>
      <c r="C1" s="50"/>
      <c r="D1" s="51"/>
      <c r="E1" s="10"/>
    </row>
    <row r="2" spans="1:7" x14ac:dyDescent="0.2">
      <c r="A2" s="12"/>
    </row>
    <row r="3" spans="1:7" x14ac:dyDescent="0.2">
      <c r="A3" s="49" t="s">
        <v>55</v>
      </c>
      <c r="C3" s="50"/>
      <c r="D3" s="51"/>
    </row>
    <row r="7" spans="1:7" ht="15.75" x14ac:dyDescent="0.25">
      <c r="A7" s="14" t="s">
        <v>54</v>
      </c>
    </row>
    <row r="9" spans="1:7" ht="24" x14ac:dyDescent="0.2">
      <c r="C9" s="15" t="s">
        <v>25</v>
      </c>
      <c r="D9" s="16" t="s">
        <v>26</v>
      </c>
    </row>
    <row r="10" spans="1:7" ht="15" x14ac:dyDescent="0.25">
      <c r="A10" s="17" t="s">
        <v>27</v>
      </c>
    </row>
    <row r="12" spans="1:7" x14ac:dyDescent="0.2">
      <c r="A12" s="18" t="s">
        <v>28</v>
      </c>
      <c r="B12" s="31" t="s">
        <v>22</v>
      </c>
      <c r="C12" s="19">
        <v>900</v>
      </c>
      <c r="D12" s="42"/>
    </row>
    <row r="13" spans="1:7" x14ac:dyDescent="0.2">
      <c r="A13" s="20" t="s">
        <v>42</v>
      </c>
      <c r="B13" s="21" t="s">
        <v>7</v>
      </c>
      <c r="C13" s="22">
        <v>33</v>
      </c>
      <c r="D13" s="42"/>
      <c r="F13" s="23"/>
      <c r="G13" s="24"/>
    </row>
    <row r="14" spans="1:7" x14ac:dyDescent="0.2">
      <c r="A14" s="20" t="s">
        <v>29</v>
      </c>
      <c r="B14" s="21" t="s">
        <v>7</v>
      </c>
      <c r="C14" s="22">
        <v>364</v>
      </c>
      <c r="D14" s="42"/>
      <c r="F14" s="23"/>
      <c r="G14" s="24"/>
    </row>
    <row r="15" spans="1:7" x14ac:dyDescent="0.2">
      <c r="A15" s="20" t="s">
        <v>30</v>
      </c>
      <c r="B15" s="21" t="s">
        <v>7</v>
      </c>
      <c r="C15" s="22">
        <v>365</v>
      </c>
      <c r="D15" s="42"/>
      <c r="F15" s="23"/>
    </row>
    <row r="16" spans="1:7" x14ac:dyDescent="0.2">
      <c r="A16" s="20" t="s">
        <v>31</v>
      </c>
      <c r="B16" s="21" t="s">
        <v>7</v>
      </c>
      <c r="C16" s="22">
        <v>366</v>
      </c>
      <c r="D16" s="42"/>
    </row>
    <row r="17" spans="1:7" x14ac:dyDescent="0.2">
      <c r="A17" s="20" t="s">
        <v>32</v>
      </c>
      <c r="B17" s="21" t="s">
        <v>7</v>
      </c>
      <c r="C17" s="22">
        <v>389</v>
      </c>
      <c r="D17" s="42"/>
    </row>
    <row r="18" spans="1:7" x14ac:dyDescent="0.2">
      <c r="A18" s="20" t="s">
        <v>33</v>
      </c>
      <c r="B18" s="21" t="s">
        <v>8</v>
      </c>
      <c r="C18" s="22">
        <v>489</v>
      </c>
      <c r="D18" s="42"/>
    </row>
    <row r="19" spans="1:7" x14ac:dyDescent="0.2">
      <c r="A19" s="20" t="s">
        <v>34</v>
      </c>
      <c r="B19" s="21" t="s">
        <v>8</v>
      </c>
      <c r="C19" s="25">
        <v>4490</v>
      </c>
      <c r="D19" s="42"/>
    </row>
    <row r="20" spans="1:7" x14ac:dyDescent="0.2">
      <c r="A20" s="26" t="s">
        <v>23</v>
      </c>
      <c r="B20" s="27"/>
      <c r="C20" s="9"/>
      <c r="D20" s="28">
        <f>SUM(D12:D17)-SUM(D18:D19)</f>
        <v>0</v>
      </c>
    </row>
    <row r="22" spans="1:7" x14ac:dyDescent="0.2">
      <c r="A22" s="29" t="s">
        <v>35</v>
      </c>
      <c r="B22" s="30" t="s">
        <v>7</v>
      </c>
      <c r="C22" s="13">
        <v>690</v>
      </c>
      <c r="D22" s="42">
        <v>0</v>
      </c>
      <c r="F22" s="23"/>
      <c r="G22" s="24"/>
    </row>
    <row r="23" spans="1:7" x14ac:dyDescent="0.2">
      <c r="A23" s="29" t="s">
        <v>36</v>
      </c>
      <c r="B23" s="30" t="s">
        <v>8</v>
      </c>
      <c r="C23" s="13">
        <v>590</v>
      </c>
      <c r="D23" s="42"/>
      <c r="F23" s="23"/>
      <c r="G23" s="24"/>
    </row>
    <row r="24" spans="1:7" x14ac:dyDescent="0.2">
      <c r="A24" s="26" t="s">
        <v>24</v>
      </c>
      <c r="B24" s="27"/>
      <c r="C24" s="9"/>
      <c r="D24" s="28">
        <f>D22-D23</f>
        <v>0</v>
      </c>
      <c r="F24" s="23"/>
    </row>
    <row r="25" spans="1:7" x14ac:dyDescent="0.2">
      <c r="E25" s="45"/>
      <c r="F25" s="45" t="s">
        <v>52</v>
      </c>
      <c r="G25" s="24"/>
    </row>
    <row r="26" spans="1:7" x14ac:dyDescent="0.2">
      <c r="A26" s="26" t="s">
        <v>37</v>
      </c>
      <c r="B26" s="27"/>
      <c r="C26" s="9"/>
      <c r="D26" s="33" t="e">
        <f>IF(AND(D24=0,D20&gt;0),1,IF(AND(D24=0,D20&lt;0),-0.01,IF(AND(D24&lt;0,D20&gt;0),1,IF(AND(D24&lt;0,D20&lt;0),-0.01,D20/D24))))</f>
        <v>#DIV/0!</v>
      </c>
      <c r="E26" s="46">
        <v>1</v>
      </c>
      <c r="F26" s="47" t="s">
        <v>58</v>
      </c>
      <c r="G26" s="24"/>
    </row>
    <row r="27" spans="1:7" x14ac:dyDescent="0.2">
      <c r="A27" s="24" t="s">
        <v>39</v>
      </c>
      <c r="E27" s="46">
        <v>-0.01</v>
      </c>
      <c r="F27" s="47" t="s">
        <v>53</v>
      </c>
    </row>
    <row r="29" spans="1:7" x14ac:dyDescent="0.2">
      <c r="F29" s="23"/>
    </row>
    <row r="30" spans="1:7" x14ac:dyDescent="0.2">
      <c r="F30" s="23"/>
    </row>
    <row r="32" spans="1:7" ht="15" x14ac:dyDescent="0.25">
      <c r="A32" s="17" t="s">
        <v>38</v>
      </c>
    </row>
    <row r="34" spans="1:4" x14ac:dyDescent="0.2">
      <c r="A34" s="18" t="s">
        <v>40</v>
      </c>
      <c r="B34" s="31" t="s">
        <v>22</v>
      </c>
      <c r="C34" s="19">
        <v>299</v>
      </c>
      <c r="D34" s="42"/>
    </row>
    <row r="35" spans="1:4" x14ac:dyDescent="0.2">
      <c r="A35" s="26" t="s">
        <v>41</v>
      </c>
      <c r="B35" s="27"/>
      <c r="C35" s="9"/>
      <c r="D35" s="28">
        <f>D34</f>
        <v>0</v>
      </c>
    </row>
    <row r="37" spans="1:4" x14ac:dyDescent="0.2">
      <c r="A37" s="40" t="s">
        <v>44</v>
      </c>
      <c r="B37" s="34" t="s">
        <v>7</v>
      </c>
      <c r="C37" s="19">
        <v>400</v>
      </c>
      <c r="D37" s="43"/>
    </row>
    <row r="38" spans="1:4" x14ac:dyDescent="0.2">
      <c r="A38" s="41" t="s">
        <v>45</v>
      </c>
      <c r="B38" s="21" t="s">
        <v>7</v>
      </c>
      <c r="C38" s="22">
        <v>401</v>
      </c>
      <c r="D38" s="44"/>
    </row>
    <row r="39" spans="1:4" x14ac:dyDescent="0.2">
      <c r="A39" s="48" t="s">
        <v>56</v>
      </c>
      <c r="B39" s="35" t="s">
        <v>8</v>
      </c>
      <c r="C39" s="36">
        <v>3622</v>
      </c>
      <c r="D39" s="43"/>
    </row>
    <row r="40" spans="1:4" x14ac:dyDescent="0.2">
      <c r="A40" s="48" t="s">
        <v>57</v>
      </c>
      <c r="B40" s="35" t="s">
        <v>7</v>
      </c>
      <c r="C40" s="19">
        <v>4622</v>
      </c>
      <c r="D40" s="43"/>
    </row>
    <row r="41" spans="1:4" hidden="1" outlineLevel="1" x14ac:dyDescent="0.2">
      <c r="A41" s="40" t="s">
        <v>46</v>
      </c>
      <c r="B41" s="35" t="s">
        <v>7</v>
      </c>
      <c r="C41" s="19">
        <v>4621.6000000000004</v>
      </c>
      <c r="D41" s="43"/>
    </row>
    <row r="42" spans="1:4" hidden="1" outlineLevel="1" x14ac:dyDescent="0.2">
      <c r="A42" s="40" t="s">
        <v>47</v>
      </c>
      <c r="B42" s="35" t="s">
        <v>7</v>
      </c>
      <c r="C42" s="19">
        <v>4621.6000000000004</v>
      </c>
      <c r="D42" s="43"/>
    </row>
    <row r="43" spans="1:4" hidden="1" outlineLevel="1" x14ac:dyDescent="0.2">
      <c r="A43" s="41" t="s">
        <v>48</v>
      </c>
      <c r="B43" s="21" t="s">
        <v>7</v>
      </c>
      <c r="C43" s="22">
        <v>4621.6000000000004</v>
      </c>
      <c r="D43" s="44"/>
    </row>
    <row r="44" spans="1:4" collapsed="1" x14ac:dyDescent="0.2">
      <c r="A44" s="39" t="s">
        <v>49</v>
      </c>
      <c r="B44" s="27"/>
      <c r="C44" s="9"/>
      <c r="D44" s="37">
        <f>D37+D38+D40-D39</f>
        <v>0</v>
      </c>
    </row>
    <row r="45" spans="1:4" x14ac:dyDescent="0.2">
      <c r="A45" s="26"/>
      <c r="B45" s="27"/>
      <c r="C45" s="9"/>
      <c r="D45" s="38"/>
    </row>
    <row r="47" spans="1:4" x14ac:dyDescent="0.2">
      <c r="A47" s="26" t="s">
        <v>43</v>
      </c>
      <c r="B47" s="27"/>
      <c r="C47" s="9"/>
      <c r="D47" s="33" t="str">
        <f>IF(D44&lt;&gt;0, D35/D44,"")</f>
        <v/>
      </c>
    </row>
  </sheetData>
  <sheetProtection sheet="1" selectLockedCells="1"/>
  <mergeCells count="2">
    <mergeCell ref="C1:D1"/>
    <mergeCell ref="C3:D3"/>
  </mergeCell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="110" zoomScaleNormal="110" workbookViewId="0">
      <selection activeCell="D12" sqref="D12"/>
    </sheetView>
  </sheetViews>
  <sheetFormatPr baseColWidth="10" defaultColWidth="11.42578125" defaultRowHeight="12.75" outlineLevelRow="1" x14ac:dyDescent="0.2"/>
  <cols>
    <col min="1" max="1" width="48.28515625" style="11" bestFit="1" customWidth="1"/>
    <col min="2" max="2" width="3.28515625" style="8" bestFit="1" customWidth="1"/>
    <col min="3" max="3" width="15.7109375" style="13" customWidth="1"/>
    <col min="4" max="4" width="17" style="10" customWidth="1"/>
    <col min="5" max="16384" width="11.42578125" style="11"/>
  </cols>
  <sheetData>
    <row r="1" spans="1:7" ht="12.75" customHeight="1" x14ac:dyDescent="0.2">
      <c r="A1" s="32" t="s">
        <v>50</v>
      </c>
      <c r="C1" s="52">
        <f>Budget!C1</f>
        <v>0</v>
      </c>
      <c r="D1" s="53"/>
      <c r="E1" s="10"/>
    </row>
    <row r="2" spans="1:7" x14ac:dyDescent="0.2">
      <c r="A2" s="12"/>
    </row>
    <row r="3" spans="1:7" x14ac:dyDescent="0.2">
      <c r="A3" s="32" t="s">
        <v>51</v>
      </c>
      <c r="C3" s="52">
        <f>Budget!C3+1</f>
        <v>1</v>
      </c>
      <c r="D3" s="53"/>
    </row>
    <row r="7" spans="1:7" ht="15.75" x14ac:dyDescent="0.25">
      <c r="A7" s="14" t="str">
        <f>Budget!A7</f>
        <v>Indicateurs financiers</v>
      </c>
    </row>
    <row r="9" spans="1:7" ht="24" x14ac:dyDescent="0.2">
      <c r="C9" s="15" t="s">
        <v>25</v>
      </c>
      <c r="D9" s="16" t="s">
        <v>26</v>
      </c>
    </row>
    <row r="10" spans="1:7" ht="15" x14ac:dyDescent="0.25">
      <c r="A10" s="17" t="s">
        <v>27</v>
      </c>
    </row>
    <row r="12" spans="1:7" x14ac:dyDescent="0.2">
      <c r="A12" s="18" t="s">
        <v>28</v>
      </c>
      <c r="B12" s="31" t="s">
        <v>22</v>
      </c>
      <c r="C12" s="19">
        <v>900</v>
      </c>
      <c r="D12" s="42"/>
    </row>
    <row r="13" spans="1:7" x14ac:dyDescent="0.2">
      <c r="A13" s="20" t="s">
        <v>42</v>
      </c>
      <c r="B13" s="21" t="s">
        <v>7</v>
      </c>
      <c r="C13" s="22">
        <v>33</v>
      </c>
      <c r="D13" s="42"/>
      <c r="F13" s="23"/>
      <c r="G13" s="24"/>
    </row>
    <row r="14" spans="1:7" x14ac:dyDescent="0.2">
      <c r="A14" s="20" t="s">
        <v>29</v>
      </c>
      <c r="B14" s="21" t="s">
        <v>7</v>
      </c>
      <c r="C14" s="22">
        <v>364</v>
      </c>
      <c r="D14" s="42"/>
      <c r="F14" s="23"/>
      <c r="G14" s="24"/>
    </row>
    <row r="15" spans="1:7" x14ac:dyDescent="0.2">
      <c r="A15" s="20" t="s">
        <v>30</v>
      </c>
      <c r="B15" s="21" t="s">
        <v>7</v>
      </c>
      <c r="C15" s="22">
        <v>365</v>
      </c>
      <c r="D15" s="42"/>
      <c r="F15" s="23"/>
    </row>
    <row r="16" spans="1:7" x14ac:dyDescent="0.2">
      <c r="A16" s="20" t="s">
        <v>31</v>
      </c>
      <c r="B16" s="21" t="s">
        <v>7</v>
      </c>
      <c r="C16" s="22">
        <v>366</v>
      </c>
      <c r="D16" s="42"/>
    </row>
    <row r="17" spans="1:7" x14ac:dyDescent="0.2">
      <c r="A17" s="20" t="s">
        <v>32</v>
      </c>
      <c r="B17" s="21" t="s">
        <v>7</v>
      </c>
      <c r="C17" s="22">
        <v>389</v>
      </c>
      <c r="D17" s="42"/>
    </row>
    <row r="18" spans="1:7" x14ac:dyDescent="0.2">
      <c r="A18" s="20" t="s">
        <v>33</v>
      </c>
      <c r="B18" s="21" t="s">
        <v>8</v>
      </c>
      <c r="C18" s="22">
        <v>489</v>
      </c>
      <c r="D18" s="42"/>
    </row>
    <row r="19" spans="1:7" x14ac:dyDescent="0.2">
      <c r="A19" s="20" t="s">
        <v>34</v>
      </c>
      <c r="B19" s="21" t="s">
        <v>8</v>
      </c>
      <c r="C19" s="25">
        <v>4490</v>
      </c>
      <c r="D19" s="42"/>
    </row>
    <row r="20" spans="1:7" x14ac:dyDescent="0.2">
      <c r="A20" s="26" t="s">
        <v>23</v>
      </c>
      <c r="B20" s="27"/>
      <c r="C20" s="9"/>
      <c r="D20" s="28">
        <f>SUM(D12:D17)-SUM(D18:D19)</f>
        <v>0</v>
      </c>
    </row>
    <row r="22" spans="1:7" x14ac:dyDescent="0.2">
      <c r="A22" s="29" t="s">
        <v>35</v>
      </c>
      <c r="B22" s="30" t="s">
        <v>7</v>
      </c>
      <c r="C22" s="13">
        <v>690</v>
      </c>
      <c r="D22" s="42">
        <v>0</v>
      </c>
      <c r="F22" s="23"/>
      <c r="G22" s="24"/>
    </row>
    <row r="23" spans="1:7" x14ac:dyDescent="0.2">
      <c r="A23" s="29" t="s">
        <v>36</v>
      </c>
      <c r="B23" s="30" t="s">
        <v>8</v>
      </c>
      <c r="C23" s="13">
        <v>590</v>
      </c>
      <c r="D23" s="42"/>
      <c r="F23" s="23"/>
      <c r="G23" s="24"/>
    </row>
    <row r="24" spans="1:7" x14ac:dyDescent="0.2">
      <c r="A24" s="26" t="s">
        <v>24</v>
      </c>
      <c r="B24" s="27"/>
      <c r="C24" s="9"/>
      <c r="D24" s="28">
        <f>D22-D23</f>
        <v>0</v>
      </c>
      <c r="F24" s="23"/>
    </row>
    <row r="25" spans="1:7" x14ac:dyDescent="0.2">
      <c r="E25" s="45"/>
      <c r="F25" s="45" t="s">
        <v>52</v>
      </c>
      <c r="G25" s="24"/>
    </row>
    <row r="26" spans="1:7" x14ac:dyDescent="0.2">
      <c r="A26" s="26" t="s">
        <v>37</v>
      </c>
      <c r="B26" s="27"/>
      <c r="C26" s="9"/>
      <c r="D26" s="33" t="e">
        <f>IF(AND(D24=0,D20&gt;0),1,IF(AND(D24=0,D20&lt;0),-0.01,IF(AND(D24&lt;0,D20&gt;0),1,IF(AND(D24&lt;0,D20&lt;0),-0.01,D20/D24))))</f>
        <v>#DIV/0!</v>
      </c>
      <c r="E26" s="46">
        <v>1</v>
      </c>
      <c r="F26" s="47" t="s">
        <v>58</v>
      </c>
      <c r="G26" s="24"/>
    </row>
    <row r="27" spans="1:7" x14ac:dyDescent="0.2">
      <c r="A27" s="24" t="s">
        <v>39</v>
      </c>
      <c r="E27" s="46">
        <v>-0.01</v>
      </c>
      <c r="F27" s="47" t="s">
        <v>53</v>
      </c>
    </row>
    <row r="29" spans="1:7" x14ac:dyDescent="0.2">
      <c r="F29" s="23"/>
    </row>
    <row r="30" spans="1:7" x14ac:dyDescent="0.2">
      <c r="F30" s="23"/>
    </row>
    <row r="32" spans="1:7" ht="15" x14ac:dyDescent="0.25">
      <c r="A32" s="17" t="s">
        <v>38</v>
      </c>
    </row>
    <row r="34" spans="1:4" x14ac:dyDescent="0.2">
      <c r="A34" s="18" t="s">
        <v>40</v>
      </c>
      <c r="B34" s="31" t="s">
        <v>22</v>
      </c>
      <c r="C34" s="19">
        <v>299</v>
      </c>
      <c r="D34" s="42"/>
    </row>
    <row r="35" spans="1:4" x14ac:dyDescent="0.2">
      <c r="A35" s="26" t="s">
        <v>41</v>
      </c>
      <c r="B35" s="27"/>
      <c r="C35" s="9"/>
      <c r="D35" s="28">
        <f>D34</f>
        <v>0</v>
      </c>
    </row>
    <row r="37" spans="1:4" x14ac:dyDescent="0.2">
      <c r="A37" s="40" t="s">
        <v>44</v>
      </c>
      <c r="B37" s="34" t="s">
        <v>7</v>
      </c>
      <c r="C37" s="19">
        <v>400</v>
      </c>
      <c r="D37" s="43"/>
    </row>
    <row r="38" spans="1:4" x14ac:dyDescent="0.2">
      <c r="A38" s="41" t="s">
        <v>45</v>
      </c>
      <c r="B38" s="21" t="s">
        <v>7</v>
      </c>
      <c r="C38" s="22">
        <v>401</v>
      </c>
      <c r="D38" s="44"/>
    </row>
    <row r="39" spans="1:4" x14ac:dyDescent="0.2">
      <c r="A39" s="40" t="str">
        <f>Budget!A39</f>
        <v>Péréquation financière (montants versés)</v>
      </c>
      <c r="B39" s="35" t="s">
        <v>8</v>
      </c>
      <c r="C39" s="36">
        <v>3622</v>
      </c>
      <c r="D39" s="43"/>
    </row>
    <row r="40" spans="1:4" x14ac:dyDescent="0.2">
      <c r="A40" s="40" t="str">
        <f>Budget!A40</f>
        <v>Péréquation financière (montants reçus)</v>
      </c>
      <c r="B40" s="35" t="s">
        <v>7</v>
      </c>
      <c r="C40" s="19">
        <v>4622</v>
      </c>
      <c r="D40" s="43"/>
    </row>
    <row r="41" spans="1:4" hidden="1" outlineLevel="1" x14ac:dyDescent="0.2">
      <c r="A41" s="40" t="s">
        <v>46</v>
      </c>
      <c r="B41" s="35" t="s">
        <v>7</v>
      </c>
      <c r="C41" s="19">
        <v>4621.6000000000004</v>
      </c>
      <c r="D41" s="43"/>
    </row>
    <row r="42" spans="1:4" hidden="1" outlineLevel="1" x14ac:dyDescent="0.2">
      <c r="A42" s="40" t="s">
        <v>47</v>
      </c>
      <c r="B42" s="35" t="s">
        <v>7</v>
      </c>
      <c r="C42" s="19">
        <v>4621.6000000000004</v>
      </c>
      <c r="D42" s="43"/>
    </row>
    <row r="43" spans="1:4" hidden="1" outlineLevel="1" x14ac:dyDescent="0.2">
      <c r="A43" s="41" t="s">
        <v>48</v>
      </c>
      <c r="B43" s="21" t="s">
        <v>7</v>
      </c>
      <c r="C43" s="22">
        <v>4621.6000000000004</v>
      </c>
      <c r="D43" s="44"/>
    </row>
    <row r="44" spans="1:4" collapsed="1" x14ac:dyDescent="0.2">
      <c r="A44" s="39" t="s">
        <v>49</v>
      </c>
      <c r="B44" s="27"/>
      <c r="C44" s="9"/>
      <c r="D44" s="37">
        <f>D37+D38+D40-D39</f>
        <v>0</v>
      </c>
    </row>
    <row r="45" spans="1:4" x14ac:dyDescent="0.2">
      <c r="A45" s="26"/>
      <c r="B45" s="27"/>
      <c r="C45" s="9"/>
      <c r="D45" s="38"/>
    </row>
    <row r="47" spans="1:4" x14ac:dyDescent="0.2">
      <c r="A47" s="26" t="s">
        <v>43</v>
      </c>
      <c r="B47" s="27"/>
      <c r="C47" s="9"/>
      <c r="D47" s="33" t="str">
        <f>IF(D44&lt;&gt;0, D35/D44,"")</f>
        <v/>
      </c>
    </row>
  </sheetData>
  <sheetProtection sheet="1" selectLockedCells="1"/>
  <mergeCells count="2">
    <mergeCell ref="C1:D1"/>
    <mergeCell ref="C3:D3"/>
  </mergeCell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47"/>
  <sheetViews>
    <sheetView zoomScale="110" zoomScaleNormal="110" workbookViewId="0">
      <selection activeCell="D12" sqref="D12"/>
    </sheetView>
  </sheetViews>
  <sheetFormatPr baseColWidth="10" defaultColWidth="11.42578125" defaultRowHeight="12.75" outlineLevelRow="1" x14ac:dyDescent="0.2"/>
  <cols>
    <col min="1" max="1" width="48.28515625" style="11" bestFit="1" customWidth="1"/>
    <col min="2" max="2" width="3.28515625" style="8" bestFit="1" customWidth="1"/>
    <col min="3" max="3" width="15.7109375" style="13" customWidth="1"/>
    <col min="4" max="4" width="17" style="10" customWidth="1"/>
    <col min="5" max="16384" width="11.42578125" style="11"/>
  </cols>
  <sheetData>
    <row r="1" spans="1:7" ht="12.75" customHeight="1" x14ac:dyDescent="0.2">
      <c r="A1" s="32" t="s">
        <v>50</v>
      </c>
      <c r="C1" s="52">
        <f>Budget!C1:D1</f>
        <v>0</v>
      </c>
      <c r="D1" s="53"/>
      <c r="E1" s="10"/>
    </row>
    <row r="2" spans="1:7" x14ac:dyDescent="0.2">
      <c r="A2" s="12"/>
    </row>
    <row r="3" spans="1:7" x14ac:dyDescent="0.2">
      <c r="A3" s="32" t="s">
        <v>51</v>
      </c>
      <c r="C3" s="52">
        <f>Budget!C3+2</f>
        <v>2</v>
      </c>
      <c r="D3" s="53"/>
    </row>
    <row r="7" spans="1:7" ht="15.75" x14ac:dyDescent="0.25">
      <c r="A7" s="14" t="str">
        <f>Budget!A7</f>
        <v>Indicateurs financiers</v>
      </c>
    </row>
    <row r="9" spans="1:7" ht="24" x14ac:dyDescent="0.2">
      <c r="C9" s="15" t="s">
        <v>25</v>
      </c>
      <c r="D9" s="16" t="s">
        <v>26</v>
      </c>
    </row>
    <row r="10" spans="1:7" ht="15" x14ac:dyDescent="0.25">
      <c r="A10" s="17" t="s">
        <v>27</v>
      </c>
    </row>
    <row r="12" spans="1:7" x14ac:dyDescent="0.2">
      <c r="A12" s="18" t="s">
        <v>28</v>
      </c>
      <c r="B12" s="31" t="s">
        <v>22</v>
      </c>
      <c r="C12" s="19">
        <v>900</v>
      </c>
      <c r="D12" s="42"/>
    </row>
    <row r="13" spans="1:7" x14ac:dyDescent="0.2">
      <c r="A13" s="20" t="s">
        <v>42</v>
      </c>
      <c r="B13" s="21" t="s">
        <v>7</v>
      </c>
      <c r="C13" s="22">
        <v>33</v>
      </c>
      <c r="D13" s="42"/>
      <c r="F13" s="23"/>
      <c r="G13" s="24"/>
    </row>
    <row r="14" spans="1:7" x14ac:dyDescent="0.2">
      <c r="A14" s="20" t="s">
        <v>29</v>
      </c>
      <c r="B14" s="21" t="s">
        <v>7</v>
      </c>
      <c r="C14" s="22">
        <v>364</v>
      </c>
      <c r="D14" s="42"/>
      <c r="F14" s="23"/>
      <c r="G14" s="24"/>
    </row>
    <row r="15" spans="1:7" x14ac:dyDescent="0.2">
      <c r="A15" s="20" t="s">
        <v>30</v>
      </c>
      <c r="B15" s="21" t="s">
        <v>7</v>
      </c>
      <c r="C15" s="22">
        <v>365</v>
      </c>
      <c r="D15" s="42"/>
      <c r="F15" s="23"/>
    </row>
    <row r="16" spans="1:7" x14ac:dyDescent="0.2">
      <c r="A16" s="20" t="s">
        <v>31</v>
      </c>
      <c r="B16" s="21" t="s">
        <v>7</v>
      </c>
      <c r="C16" s="22">
        <v>366</v>
      </c>
      <c r="D16" s="42"/>
    </row>
    <row r="17" spans="1:7" x14ac:dyDescent="0.2">
      <c r="A17" s="20" t="s">
        <v>32</v>
      </c>
      <c r="B17" s="21" t="s">
        <v>7</v>
      </c>
      <c r="C17" s="22">
        <v>389</v>
      </c>
      <c r="D17" s="42"/>
    </row>
    <row r="18" spans="1:7" x14ac:dyDescent="0.2">
      <c r="A18" s="20" t="s">
        <v>33</v>
      </c>
      <c r="B18" s="21" t="s">
        <v>8</v>
      </c>
      <c r="C18" s="22">
        <v>489</v>
      </c>
      <c r="D18" s="42"/>
    </row>
    <row r="19" spans="1:7" x14ac:dyDescent="0.2">
      <c r="A19" s="20" t="s">
        <v>34</v>
      </c>
      <c r="B19" s="21" t="s">
        <v>8</v>
      </c>
      <c r="C19" s="25">
        <v>4490</v>
      </c>
      <c r="D19" s="42"/>
    </row>
    <row r="20" spans="1:7" x14ac:dyDescent="0.2">
      <c r="A20" s="26" t="s">
        <v>23</v>
      </c>
      <c r="B20" s="27"/>
      <c r="C20" s="9"/>
      <c r="D20" s="28">
        <f>SUM(D12:D17)-SUM(D18:D19)</f>
        <v>0</v>
      </c>
    </row>
    <row r="22" spans="1:7" x14ac:dyDescent="0.2">
      <c r="A22" s="29" t="s">
        <v>35</v>
      </c>
      <c r="B22" s="30" t="s">
        <v>7</v>
      </c>
      <c r="C22" s="13">
        <v>690</v>
      </c>
      <c r="D22" s="42"/>
      <c r="F22" s="23"/>
      <c r="G22" s="24"/>
    </row>
    <row r="23" spans="1:7" x14ac:dyDescent="0.2">
      <c r="A23" s="29" t="s">
        <v>36</v>
      </c>
      <c r="B23" s="30" t="s">
        <v>8</v>
      </c>
      <c r="C23" s="13">
        <v>590</v>
      </c>
      <c r="D23" s="42"/>
      <c r="F23" s="23"/>
      <c r="G23" s="24"/>
    </row>
    <row r="24" spans="1:7" x14ac:dyDescent="0.2">
      <c r="A24" s="26" t="s">
        <v>24</v>
      </c>
      <c r="B24" s="27"/>
      <c r="C24" s="9"/>
      <c r="D24" s="28">
        <f>D22-D23</f>
        <v>0</v>
      </c>
      <c r="F24" s="23"/>
    </row>
    <row r="25" spans="1:7" x14ac:dyDescent="0.2">
      <c r="E25" s="45"/>
      <c r="F25" s="45" t="s">
        <v>52</v>
      </c>
      <c r="G25" s="24"/>
    </row>
    <row r="26" spans="1:7" x14ac:dyDescent="0.2">
      <c r="A26" s="26" t="s">
        <v>37</v>
      </c>
      <c r="B26" s="27"/>
      <c r="C26" s="9"/>
      <c r="D26" s="33" t="e">
        <f>IF(AND(D24=0,D20&gt;0),1,IF(AND(D24=0,D20&lt;0),-0.01,IF(AND(D24&lt;0,D20&gt;0),1,IF(AND(D24&lt;0,D20&lt;0),-0.01,D20/D24))))</f>
        <v>#DIV/0!</v>
      </c>
      <c r="E26" s="46">
        <v>1</v>
      </c>
      <c r="F26" s="47" t="s">
        <v>58</v>
      </c>
      <c r="G26" s="24"/>
    </row>
    <row r="27" spans="1:7" x14ac:dyDescent="0.2">
      <c r="A27" s="24" t="s">
        <v>39</v>
      </c>
      <c r="E27" s="46">
        <v>-0.01</v>
      </c>
      <c r="F27" s="47" t="s">
        <v>53</v>
      </c>
    </row>
    <row r="28" spans="1:7" x14ac:dyDescent="0.2">
      <c r="F28" s="23"/>
    </row>
    <row r="29" spans="1:7" x14ac:dyDescent="0.2">
      <c r="F29" s="23"/>
    </row>
    <row r="30" spans="1:7" x14ac:dyDescent="0.2">
      <c r="F30" s="23"/>
    </row>
    <row r="32" spans="1:7" ht="15" x14ac:dyDescent="0.25">
      <c r="A32" s="17" t="s">
        <v>38</v>
      </c>
    </row>
    <row r="34" spans="1:4" x14ac:dyDescent="0.2">
      <c r="A34" s="18" t="s">
        <v>40</v>
      </c>
      <c r="B34" s="31" t="s">
        <v>22</v>
      </c>
      <c r="C34" s="19">
        <v>299</v>
      </c>
      <c r="D34" s="42"/>
    </row>
    <row r="35" spans="1:4" x14ac:dyDescent="0.2">
      <c r="A35" s="26" t="s">
        <v>41</v>
      </c>
      <c r="B35" s="27"/>
      <c r="C35" s="9"/>
      <c r="D35" s="28">
        <f>D34</f>
        <v>0</v>
      </c>
    </row>
    <row r="37" spans="1:4" x14ac:dyDescent="0.2">
      <c r="A37" s="40" t="s">
        <v>44</v>
      </c>
      <c r="B37" s="34" t="s">
        <v>7</v>
      </c>
      <c r="C37" s="19">
        <v>400</v>
      </c>
      <c r="D37" s="43"/>
    </row>
    <row r="38" spans="1:4" x14ac:dyDescent="0.2">
      <c r="A38" s="41" t="s">
        <v>45</v>
      </c>
      <c r="B38" s="21" t="s">
        <v>7</v>
      </c>
      <c r="C38" s="22">
        <v>401</v>
      </c>
      <c r="D38" s="44"/>
    </row>
    <row r="39" spans="1:4" x14ac:dyDescent="0.2">
      <c r="A39" s="40" t="str">
        <f>Budget!A39</f>
        <v>Péréquation financière (montants versés)</v>
      </c>
      <c r="B39" s="35" t="s">
        <v>8</v>
      </c>
      <c r="C39" s="36">
        <v>3622</v>
      </c>
      <c r="D39" s="43"/>
    </row>
    <row r="40" spans="1:4" x14ac:dyDescent="0.2">
      <c r="A40" s="40" t="str">
        <f>Budget!A40</f>
        <v>Péréquation financière (montants reçus)</v>
      </c>
      <c r="B40" s="35" t="s">
        <v>7</v>
      </c>
      <c r="C40" s="19">
        <v>4622</v>
      </c>
      <c r="D40" s="43"/>
    </row>
    <row r="41" spans="1:4" hidden="1" outlineLevel="1" x14ac:dyDescent="0.2">
      <c r="A41" s="40" t="s">
        <v>46</v>
      </c>
      <c r="B41" s="35" t="s">
        <v>7</v>
      </c>
      <c r="C41" s="19">
        <v>4621.6000000000004</v>
      </c>
      <c r="D41" s="43"/>
    </row>
    <row r="42" spans="1:4" hidden="1" outlineLevel="1" x14ac:dyDescent="0.2">
      <c r="A42" s="40" t="s">
        <v>47</v>
      </c>
      <c r="B42" s="35" t="s">
        <v>7</v>
      </c>
      <c r="C42" s="19">
        <v>4621.6000000000004</v>
      </c>
      <c r="D42" s="43"/>
    </row>
    <row r="43" spans="1:4" hidden="1" outlineLevel="1" x14ac:dyDescent="0.2">
      <c r="A43" s="41" t="s">
        <v>48</v>
      </c>
      <c r="B43" s="21" t="s">
        <v>7</v>
      </c>
      <c r="C43" s="22">
        <v>4621.6000000000004</v>
      </c>
      <c r="D43" s="44"/>
    </row>
    <row r="44" spans="1:4" collapsed="1" x14ac:dyDescent="0.2">
      <c r="A44" s="39" t="s">
        <v>49</v>
      </c>
      <c r="B44" s="27"/>
      <c r="C44" s="9"/>
      <c r="D44" s="37">
        <f>D37+D38+D40-D39</f>
        <v>0</v>
      </c>
    </row>
    <row r="45" spans="1:4" x14ac:dyDescent="0.2">
      <c r="A45" s="26"/>
      <c r="B45" s="27"/>
      <c r="C45" s="9"/>
      <c r="D45" s="38"/>
    </row>
    <row r="47" spans="1:4" x14ac:dyDescent="0.2">
      <c r="A47" s="26" t="s">
        <v>43</v>
      </c>
      <c r="B47" s="27"/>
      <c r="C47" s="9"/>
      <c r="D47" s="33" t="str">
        <f>IF(D44&lt;&gt;0, D35/D44,"")</f>
        <v/>
      </c>
    </row>
  </sheetData>
  <sheetProtection sheet="1" selectLockedCells="1"/>
  <mergeCells count="2">
    <mergeCell ref="C1:D1"/>
    <mergeCell ref="C3:D3"/>
  </mergeCell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47"/>
  <sheetViews>
    <sheetView zoomScale="110" zoomScaleNormal="110" workbookViewId="0">
      <selection activeCell="D12" sqref="D12"/>
    </sheetView>
  </sheetViews>
  <sheetFormatPr baseColWidth="10" defaultColWidth="11.42578125" defaultRowHeight="12.75" outlineLevelRow="1" x14ac:dyDescent="0.2"/>
  <cols>
    <col min="1" max="1" width="48.28515625" style="11" bestFit="1" customWidth="1"/>
    <col min="2" max="2" width="3.28515625" style="8" bestFit="1" customWidth="1"/>
    <col min="3" max="3" width="15.7109375" style="13" customWidth="1"/>
    <col min="4" max="4" width="17" style="10" customWidth="1"/>
    <col min="5" max="16384" width="11.42578125" style="11"/>
  </cols>
  <sheetData>
    <row r="1" spans="1:7" ht="12.75" customHeight="1" x14ac:dyDescent="0.2">
      <c r="A1" s="32" t="s">
        <v>50</v>
      </c>
      <c r="C1" s="52">
        <f>Budget!C1:D1</f>
        <v>0</v>
      </c>
      <c r="D1" s="53"/>
      <c r="E1" s="10"/>
    </row>
    <row r="2" spans="1:7" x14ac:dyDescent="0.2">
      <c r="A2" s="12"/>
    </row>
    <row r="3" spans="1:7" x14ac:dyDescent="0.2">
      <c r="A3" s="32" t="s">
        <v>51</v>
      </c>
      <c r="C3" s="52">
        <f>Budget!C3+3</f>
        <v>3</v>
      </c>
      <c r="D3" s="53"/>
    </row>
    <row r="7" spans="1:7" ht="15.75" x14ac:dyDescent="0.25">
      <c r="A7" s="14" t="str">
        <f>Budget!A7</f>
        <v>Indicateurs financiers</v>
      </c>
    </row>
    <row r="9" spans="1:7" ht="24" x14ac:dyDescent="0.2">
      <c r="C9" s="15" t="s">
        <v>25</v>
      </c>
      <c r="D9" s="16" t="s">
        <v>26</v>
      </c>
    </row>
    <row r="10" spans="1:7" ht="15" x14ac:dyDescent="0.25">
      <c r="A10" s="17" t="s">
        <v>27</v>
      </c>
    </row>
    <row r="12" spans="1:7" x14ac:dyDescent="0.2">
      <c r="A12" s="18" t="s">
        <v>28</v>
      </c>
      <c r="B12" s="31" t="s">
        <v>22</v>
      </c>
      <c r="C12" s="19">
        <v>900</v>
      </c>
      <c r="D12" s="42"/>
    </row>
    <row r="13" spans="1:7" x14ac:dyDescent="0.2">
      <c r="A13" s="20" t="s">
        <v>42</v>
      </c>
      <c r="B13" s="21" t="s">
        <v>7</v>
      </c>
      <c r="C13" s="22">
        <v>33</v>
      </c>
      <c r="D13" s="42"/>
      <c r="F13" s="23"/>
      <c r="G13" s="24"/>
    </row>
    <row r="14" spans="1:7" x14ac:dyDescent="0.2">
      <c r="A14" s="20" t="s">
        <v>29</v>
      </c>
      <c r="B14" s="21" t="s">
        <v>7</v>
      </c>
      <c r="C14" s="22">
        <v>364</v>
      </c>
      <c r="D14" s="42"/>
      <c r="F14" s="23"/>
      <c r="G14" s="24"/>
    </row>
    <row r="15" spans="1:7" x14ac:dyDescent="0.2">
      <c r="A15" s="20" t="s">
        <v>30</v>
      </c>
      <c r="B15" s="21" t="s">
        <v>7</v>
      </c>
      <c r="C15" s="22">
        <v>365</v>
      </c>
      <c r="D15" s="42"/>
      <c r="F15" s="23"/>
    </row>
    <row r="16" spans="1:7" x14ac:dyDescent="0.2">
      <c r="A16" s="20" t="s">
        <v>31</v>
      </c>
      <c r="B16" s="21" t="s">
        <v>7</v>
      </c>
      <c r="C16" s="22">
        <v>366</v>
      </c>
      <c r="D16" s="42"/>
    </row>
    <row r="17" spans="1:7" x14ac:dyDescent="0.2">
      <c r="A17" s="20" t="s">
        <v>32</v>
      </c>
      <c r="B17" s="21" t="s">
        <v>7</v>
      </c>
      <c r="C17" s="22">
        <v>389</v>
      </c>
      <c r="D17" s="42"/>
    </row>
    <row r="18" spans="1:7" x14ac:dyDescent="0.2">
      <c r="A18" s="20" t="s">
        <v>33</v>
      </c>
      <c r="B18" s="21" t="s">
        <v>8</v>
      </c>
      <c r="C18" s="22">
        <v>489</v>
      </c>
      <c r="D18" s="42"/>
    </row>
    <row r="19" spans="1:7" x14ac:dyDescent="0.2">
      <c r="A19" s="20" t="s">
        <v>34</v>
      </c>
      <c r="B19" s="21" t="s">
        <v>8</v>
      </c>
      <c r="C19" s="25">
        <v>4490</v>
      </c>
      <c r="D19" s="42"/>
    </row>
    <row r="20" spans="1:7" x14ac:dyDescent="0.2">
      <c r="A20" s="26" t="s">
        <v>23</v>
      </c>
      <c r="B20" s="27"/>
      <c r="C20" s="9"/>
      <c r="D20" s="28">
        <f>SUM(D12:D17)-SUM(D18:D19)</f>
        <v>0</v>
      </c>
    </row>
    <row r="22" spans="1:7" x14ac:dyDescent="0.2">
      <c r="A22" s="29" t="s">
        <v>35</v>
      </c>
      <c r="B22" s="30" t="s">
        <v>7</v>
      </c>
      <c r="C22" s="13">
        <v>690</v>
      </c>
      <c r="D22" s="42">
        <v>0</v>
      </c>
      <c r="F22" s="23"/>
      <c r="G22" s="24"/>
    </row>
    <row r="23" spans="1:7" x14ac:dyDescent="0.2">
      <c r="A23" s="29" t="s">
        <v>36</v>
      </c>
      <c r="B23" s="30" t="s">
        <v>8</v>
      </c>
      <c r="C23" s="13">
        <v>590</v>
      </c>
      <c r="D23" s="42"/>
      <c r="F23" s="23"/>
      <c r="G23" s="24"/>
    </row>
    <row r="24" spans="1:7" x14ac:dyDescent="0.2">
      <c r="A24" s="26" t="s">
        <v>24</v>
      </c>
      <c r="B24" s="27"/>
      <c r="C24" s="9"/>
      <c r="D24" s="28">
        <f>D22-D23</f>
        <v>0</v>
      </c>
      <c r="F24" s="23"/>
    </row>
    <row r="25" spans="1:7" x14ac:dyDescent="0.2">
      <c r="E25" s="45"/>
      <c r="F25" s="45" t="s">
        <v>52</v>
      </c>
      <c r="G25" s="24"/>
    </row>
    <row r="26" spans="1:7" x14ac:dyDescent="0.2">
      <c r="A26" s="26" t="s">
        <v>37</v>
      </c>
      <c r="B26" s="27"/>
      <c r="C26" s="9"/>
      <c r="D26" s="33" t="e">
        <f>IF(AND(D24=0,D20&gt;0),1,IF(AND(D24=0,D20&lt;0),-0.01,IF(AND(D24&lt;0,D20&gt;0),1,IF(AND(D24&lt;0,D20&lt;0),-0.01,D20/D24))))</f>
        <v>#DIV/0!</v>
      </c>
      <c r="E26" s="46">
        <v>1</v>
      </c>
      <c r="F26" s="47" t="s">
        <v>58</v>
      </c>
      <c r="G26" s="24"/>
    </row>
    <row r="27" spans="1:7" x14ac:dyDescent="0.2">
      <c r="A27" s="24" t="s">
        <v>39</v>
      </c>
      <c r="E27" s="46">
        <v>-0.01</v>
      </c>
      <c r="F27" s="47" t="s">
        <v>53</v>
      </c>
    </row>
    <row r="28" spans="1:7" x14ac:dyDescent="0.2">
      <c r="F28" s="23"/>
    </row>
    <row r="29" spans="1:7" x14ac:dyDescent="0.2">
      <c r="F29" s="23"/>
    </row>
    <row r="30" spans="1:7" x14ac:dyDescent="0.2">
      <c r="F30" s="23"/>
    </row>
    <row r="32" spans="1:7" ht="15" x14ac:dyDescent="0.25">
      <c r="A32" s="17" t="s">
        <v>38</v>
      </c>
    </row>
    <row r="34" spans="1:4" x14ac:dyDescent="0.2">
      <c r="A34" s="18" t="s">
        <v>40</v>
      </c>
      <c r="B34" s="31" t="s">
        <v>22</v>
      </c>
      <c r="C34" s="19">
        <v>299</v>
      </c>
      <c r="D34" s="42"/>
    </row>
    <row r="35" spans="1:4" x14ac:dyDescent="0.2">
      <c r="A35" s="26" t="s">
        <v>41</v>
      </c>
      <c r="B35" s="27"/>
      <c r="C35" s="9"/>
      <c r="D35" s="28">
        <f>D34</f>
        <v>0</v>
      </c>
    </row>
    <row r="37" spans="1:4" x14ac:dyDescent="0.2">
      <c r="A37" s="40" t="s">
        <v>44</v>
      </c>
      <c r="B37" s="34" t="s">
        <v>7</v>
      </c>
      <c r="C37" s="19">
        <v>400</v>
      </c>
      <c r="D37" s="43"/>
    </row>
    <row r="38" spans="1:4" x14ac:dyDescent="0.2">
      <c r="A38" s="41" t="s">
        <v>45</v>
      </c>
      <c r="B38" s="21" t="s">
        <v>7</v>
      </c>
      <c r="C38" s="22">
        <v>401</v>
      </c>
      <c r="D38" s="44"/>
    </row>
    <row r="39" spans="1:4" x14ac:dyDescent="0.2">
      <c r="A39" s="40" t="str">
        <f>Budget!A39</f>
        <v>Péréquation financière (montants versés)</v>
      </c>
      <c r="B39" s="35" t="s">
        <v>8</v>
      </c>
      <c r="C39" s="36">
        <v>3622</v>
      </c>
      <c r="D39" s="43"/>
    </row>
    <row r="40" spans="1:4" x14ac:dyDescent="0.2">
      <c r="A40" s="40" t="str">
        <f>Budget!A40</f>
        <v>Péréquation financière (montants reçus)</v>
      </c>
      <c r="B40" s="35" t="s">
        <v>7</v>
      </c>
      <c r="C40" s="19">
        <v>4622</v>
      </c>
      <c r="D40" s="43"/>
    </row>
    <row r="41" spans="1:4" hidden="1" outlineLevel="1" x14ac:dyDescent="0.2">
      <c r="A41" s="40" t="s">
        <v>46</v>
      </c>
      <c r="B41" s="35" t="s">
        <v>7</v>
      </c>
      <c r="C41" s="19">
        <v>4621.6000000000004</v>
      </c>
      <c r="D41" s="43"/>
    </row>
    <row r="42" spans="1:4" hidden="1" outlineLevel="1" x14ac:dyDescent="0.2">
      <c r="A42" s="40" t="s">
        <v>47</v>
      </c>
      <c r="B42" s="35" t="s">
        <v>7</v>
      </c>
      <c r="C42" s="19">
        <v>4621.6000000000004</v>
      </c>
      <c r="D42" s="43"/>
    </row>
    <row r="43" spans="1:4" hidden="1" outlineLevel="1" x14ac:dyDescent="0.2">
      <c r="A43" s="41" t="s">
        <v>48</v>
      </c>
      <c r="B43" s="21" t="s">
        <v>7</v>
      </c>
      <c r="C43" s="22">
        <v>4621.6000000000004</v>
      </c>
      <c r="D43" s="44"/>
    </row>
    <row r="44" spans="1:4" collapsed="1" x14ac:dyDescent="0.2">
      <c r="A44" s="39" t="s">
        <v>49</v>
      </c>
      <c r="B44" s="27"/>
      <c r="C44" s="9"/>
      <c r="D44" s="37">
        <f>D37+D38+D40-D39</f>
        <v>0</v>
      </c>
    </row>
    <row r="45" spans="1:4" x14ac:dyDescent="0.2">
      <c r="A45" s="26"/>
      <c r="B45" s="27"/>
      <c r="C45" s="9"/>
      <c r="D45" s="38"/>
    </row>
    <row r="47" spans="1:4" x14ac:dyDescent="0.2">
      <c r="A47" s="26" t="s">
        <v>43</v>
      </c>
      <c r="B47" s="27"/>
      <c r="C47" s="9"/>
      <c r="D47" s="33" t="str">
        <f>IF(D44&lt;&gt;0, D35/D44,"")</f>
        <v/>
      </c>
    </row>
  </sheetData>
  <sheetProtection sheet="1" selectLockedCells="1"/>
  <mergeCells count="2">
    <mergeCell ref="C1:D1"/>
    <mergeCell ref="C3:D3"/>
  </mergeCell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E22"/>
  <sheetViews>
    <sheetView zoomScaleNormal="100" workbookViewId="0">
      <selection activeCell="D22" sqref="D22"/>
    </sheetView>
  </sheetViews>
  <sheetFormatPr baseColWidth="10" defaultRowHeight="12.75" x14ac:dyDescent="0.2"/>
  <cols>
    <col min="2" max="2" width="39.140625" bestFit="1" customWidth="1"/>
    <col min="5" max="5" width="35.28515625" bestFit="1" customWidth="1"/>
  </cols>
  <sheetData>
    <row r="1" spans="1:5" ht="15.75" x14ac:dyDescent="0.25">
      <c r="A1" s="1" t="s">
        <v>13</v>
      </c>
    </row>
    <row r="2" spans="1:5" ht="15.75" x14ac:dyDescent="0.25">
      <c r="A2" s="1"/>
    </row>
    <row r="3" spans="1:5" ht="15.75" x14ac:dyDescent="0.25">
      <c r="A3" s="1" t="s">
        <v>9</v>
      </c>
    </row>
    <row r="5" spans="1:5" ht="20.100000000000001" customHeight="1" x14ac:dyDescent="0.2">
      <c r="A5" s="5" t="s">
        <v>11</v>
      </c>
      <c r="B5" s="5" t="s">
        <v>0</v>
      </c>
      <c r="D5" s="5" t="s">
        <v>11</v>
      </c>
      <c r="E5" s="5" t="s">
        <v>1</v>
      </c>
    </row>
    <row r="6" spans="1:5" ht="20.100000000000001" customHeight="1" x14ac:dyDescent="0.2">
      <c r="A6" s="2"/>
      <c r="B6" s="2"/>
      <c r="D6" s="2">
        <v>2068</v>
      </c>
      <c r="E6" s="2" t="s">
        <v>12</v>
      </c>
    </row>
    <row r="9" spans="1:5" ht="15.75" x14ac:dyDescent="0.25">
      <c r="A9" s="1" t="s">
        <v>10</v>
      </c>
    </row>
    <row r="11" spans="1:5" ht="20.100000000000001" customHeight="1" x14ac:dyDescent="0.2">
      <c r="A11" s="5" t="s">
        <v>11</v>
      </c>
      <c r="B11" s="5" t="s">
        <v>2</v>
      </c>
      <c r="D11" s="5" t="s">
        <v>11</v>
      </c>
      <c r="E11" s="5" t="s">
        <v>3</v>
      </c>
    </row>
    <row r="12" spans="1:5" ht="20.100000000000001" customHeight="1" x14ac:dyDescent="0.2">
      <c r="A12" s="3">
        <v>380</v>
      </c>
      <c r="B12" s="4" t="s">
        <v>17</v>
      </c>
      <c r="D12" s="3">
        <v>466</v>
      </c>
      <c r="E12" s="4" t="s">
        <v>14</v>
      </c>
    </row>
    <row r="13" spans="1:5" ht="25.5" x14ac:dyDescent="0.2">
      <c r="A13" s="3">
        <v>381</v>
      </c>
      <c r="B13" s="4" t="s">
        <v>18</v>
      </c>
      <c r="D13" s="3">
        <v>487</v>
      </c>
      <c r="E13" s="7" t="s">
        <v>16</v>
      </c>
    </row>
    <row r="14" spans="1:5" x14ac:dyDescent="0.2">
      <c r="A14" s="3">
        <v>3840</v>
      </c>
      <c r="B14" s="4" t="s">
        <v>19</v>
      </c>
      <c r="D14" s="3"/>
      <c r="E14" s="3"/>
    </row>
    <row r="15" spans="1:5" x14ac:dyDescent="0.2">
      <c r="A15" s="3">
        <v>386</v>
      </c>
      <c r="B15" s="4" t="s">
        <v>20</v>
      </c>
      <c r="D15" s="3"/>
      <c r="E15" s="3"/>
    </row>
    <row r="16" spans="1:5" ht="25.5" x14ac:dyDescent="0.2">
      <c r="A16" s="2">
        <v>387</v>
      </c>
      <c r="B16" s="6" t="s">
        <v>15</v>
      </c>
      <c r="D16" s="2"/>
      <c r="E16" s="2"/>
    </row>
    <row r="19" spans="1:5" ht="15.75" x14ac:dyDescent="0.25">
      <c r="A19" s="1" t="s">
        <v>4</v>
      </c>
    </row>
    <row r="21" spans="1:5" ht="20.100000000000001" customHeight="1" x14ac:dyDescent="0.2">
      <c r="A21" s="5" t="s">
        <v>11</v>
      </c>
      <c r="B21" s="5" t="s">
        <v>5</v>
      </c>
      <c r="D21" s="5" t="s">
        <v>11</v>
      </c>
      <c r="E21" s="5" t="s">
        <v>6</v>
      </c>
    </row>
    <row r="22" spans="1:5" ht="25.5" x14ac:dyDescent="0.2">
      <c r="A22" s="2">
        <v>57</v>
      </c>
      <c r="B22" s="6" t="s">
        <v>21</v>
      </c>
      <c r="D22" s="2">
        <v>67</v>
      </c>
      <c r="E22" s="6" t="s">
        <v>21</v>
      </c>
    </row>
  </sheetData>
  <pageMargins left="0.7" right="0.7" top="0.78740157499999996" bottom="0.78740157499999996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Budget</vt:lpstr>
      <vt:lpstr>Plan financier 1ère année</vt:lpstr>
      <vt:lpstr>Plan financier 2ème année</vt:lpstr>
      <vt:lpstr>Plan financier 3ème année</vt:lpstr>
      <vt:lpstr>Budget!Druckbereich</vt:lpstr>
      <vt:lpstr>'Plan financier 1ère année'!Druckbereich</vt:lpstr>
      <vt:lpstr>'Plan financier 2ème année'!Druckbereich</vt:lpstr>
      <vt:lpstr>'Plan financier 3ème année'!Druckbereich</vt:lpstr>
      <vt:lpstr>Budget!Drucktitel</vt:lpstr>
      <vt:lpstr>'Plan financier 1ère année'!Drucktitel</vt:lpstr>
      <vt:lpstr>'Plan financier 2ème année'!Drucktitel</vt:lpstr>
      <vt:lpstr>'Plan financier 3ème année'!Drucktitel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hans.schaefer@regiosupport.ch</dc:creator>
  <cp:lastModifiedBy>Wild Michael, DIJ-AGR-GeM</cp:lastModifiedBy>
  <cp:lastPrinted>2018-10-23T10:00:09Z</cp:lastPrinted>
  <dcterms:created xsi:type="dcterms:W3CDTF">2001-11-28T09:54:57Z</dcterms:created>
  <dcterms:modified xsi:type="dcterms:W3CDTF">2024-02-28T09:44:58Z</dcterms:modified>
</cp:coreProperties>
</file>